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11955" activeTab="1"/>
  </bookViews>
  <sheets>
    <sheet name="Table 1 - Summary of Payments" sheetId="1" r:id="rId1"/>
    <sheet name="Table 2 - General Enrolment" sheetId="2" r:id="rId2"/>
    <sheet name="Table 3 - HHRD" sheetId="3" r:id="rId3"/>
    <sheet name="Table 4 - OSPGs" sheetId="4" r:id="rId4"/>
    <sheet name="Table 5-First Gen &amp; Aboriginal" sheetId="5" r:id="rId5"/>
    <sheet name="Table 6 - FL" sheetId="6" r:id="rId6"/>
    <sheet name="Table 7 - Disabilities" sheetId="7" r:id="rId7"/>
  </sheets>
  <externalReferences>
    <externalReference r:id="rId10"/>
    <externalReference r:id="rId11"/>
  </externalReferences>
  <definedNames>
    <definedName name="_Order1" hidden="1">255</definedName>
    <definedName name="_Order2" hidden="1">0</definedName>
    <definedName name="_SNR0910">#REF!</definedName>
    <definedName name="_SUB0910">#REF!</definedName>
    <definedName name="_TOT0910">#REF!</definedName>
    <definedName name="BASE0910">#REF!</definedName>
    <definedName name="Brock">'[1]Brock'!#REF!</definedName>
    <definedName name="Carleton">'[1]Carleton'!#REF!</definedName>
    <definedName name="CONTENTS">'[2]Access Fund'!#REF!</definedName>
    <definedName name="GROWTH0910">#REF!</definedName>
    <definedName name="Guelph">'[1]Guelph'!#REF!</definedName>
    <definedName name="Lakehead">'[1]Lakehead'!#REF!</definedName>
    <definedName name="Laurentian">'[1]Laurentian'!#REF!</definedName>
    <definedName name="Laurentien">'[1]Laurentian'!#REF!</definedName>
    <definedName name="McMaster">'[1]McMaster'!#REF!</definedName>
    <definedName name="Nipissing">'[1]Nipissing'!#REF!</definedName>
    <definedName name="OCAD">'[1]OCAD'!#REF!</definedName>
    <definedName name="Ottawa">'[1]Ottawa'!#REF!</definedName>
    <definedName name="_xlnm.Print_Area" localSheetId="0">'Table 1 - Summary of Payments'!$A$1:$K$28</definedName>
    <definedName name="_xlnm.Print_Area" localSheetId="1">'Table 2 - General Enrolment'!$A$1:$K$27</definedName>
    <definedName name="_xlnm.Print_Area" localSheetId="2">'Table 3 - HHRD'!$A$1:$L$27</definedName>
    <definedName name="_xlnm.Print_Area" localSheetId="3">'Table 4 - OSPGs'!$A$1:$M$27</definedName>
    <definedName name="_xlnm.Print_Area" localSheetId="4">'Table 5-First Gen &amp; Aboriginal'!$A$1:$J$27</definedName>
    <definedName name="_xlnm.Print_Area" localSheetId="5">'Table 6 - FL'!$A$1:$J$27</definedName>
    <definedName name="_xlnm.Print_Area" localSheetId="6">'Table 7 - Disabilities'!$A$1:$K$27</definedName>
    <definedName name="_xlnm.Print_Titles" localSheetId="0">'Table 1 - Summary of Payments'!$A:$A</definedName>
    <definedName name="_xlnm.Print_Titles" localSheetId="1">'Table 2 - General Enrolment'!$A:$A</definedName>
    <definedName name="_xlnm.Print_Titles" localSheetId="2">'Table 3 - HHRD'!$A:$A</definedName>
    <definedName name="_xlnm.Print_Titles" localSheetId="3">'Table 4 - OSPGs'!$A:$A</definedName>
    <definedName name="_xlnm.Print_Titles" localSheetId="4">'Table 5-First Gen &amp; Aboriginal'!$A:$A</definedName>
    <definedName name="_xlnm.Print_Titles" localSheetId="5">'Table 6 - FL'!$A:$A</definedName>
    <definedName name="_xlnm.Print_Titles" localSheetId="6">'Table 7 - Disabilities'!$A:$A</definedName>
    <definedName name="Queen">'[1]Queen''s'!#REF!</definedName>
    <definedName name="Ryerson">'[1]Ryerson'!#REF!</definedName>
    <definedName name="Toronto">'[1]Toronto'!#REF!</definedName>
    <definedName name="TRANS0910">#REF!</definedName>
    <definedName name="Trent">'[1]Trent'!#REF!</definedName>
    <definedName name="Waterloo">'[1]Waterloo'!#REF!</definedName>
    <definedName name="Western">'[1]Western'!#REF!</definedName>
    <definedName name="Wilfrid">'[1]Wilfrid Laurier'!#REF!</definedName>
    <definedName name="Windsor">'[1]Windsor'!#REF!</definedName>
    <definedName name="York">'[1]York'!#REF!</definedName>
  </definedNames>
  <calcPr fullCalcOnLoad="1"/>
</workbook>
</file>

<file path=xl/sharedStrings.xml><?xml version="1.0" encoding="utf-8"?>
<sst xmlns="http://schemas.openxmlformats.org/spreadsheetml/2006/main" count="273" uniqueCount="108">
  <si>
    <t>Algoma</t>
  </si>
  <si>
    <t>Brock</t>
  </si>
  <si>
    <t>Carleton</t>
  </si>
  <si>
    <t>Guelph</t>
  </si>
  <si>
    <t>Lakehead</t>
  </si>
  <si>
    <t>Laurentian</t>
  </si>
  <si>
    <t>Hearst</t>
  </si>
  <si>
    <t>McMaster</t>
  </si>
  <si>
    <t>Nipissing</t>
  </si>
  <si>
    <t>NOSM</t>
  </si>
  <si>
    <t>Northern Ontario School of Medicine</t>
  </si>
  <si>
    <t>O.C.A.D.</t>
  </si>
  <si>
    <t>Ottawa</t>
  </si>
  <si>
    <t>Queen's</t>
  </si>
  <si>
    <t>Ryerson</t>
  </si>
  <si>
    <t>Toronto</t>
  </si>
  <si>
    <t>Trent</t>
  </si>
  <si>
    <t>UOIT</t>
  </si>
  <si>
    <t>Waterloo</t>
  </si>
  <si>
    <t>Western</t>
  </si>
  <si>
    <t>Wilfrid Laurier</t>
  </si>
  <si>
    <t>Windsor</t>
  </si>
  <si>
    <t>York</t>
  </si>
  <si>
    <t>Dominicain</t>
  </si>
  <si>
    <t>Grant in lieu of Municipal Taxation</t>
  </si>
  <si>
    <t>Undergraduate Medicine - 15% expansion</t>
  </si>
  <si>
    <t>Undergraduate Medicine - 100 spaces expansion</t>
  </si>
  <si>
    <t>Medical per Student Funding</t>
  </si>
  <si>
    <t>Midwifery</t>
  </si>
  <si>
    <t>Second Entry Nursing Grant</t>
  </si>
  <si>
    <t>Graduate Nursing Tuition Wavers</t>
  </si>
  <si>
    <t>Clinical Programs</t>
  </si>
  <si>
    <t>GENERAL QUALITY &amp; PEFORMANCE FUND</t>
  </si>
  <si>
    <t>General Quality Tied to MYAAs</t>
  </si>
  <si>
    <t xml:space="preserve">Performance Funding </t>
  </si>
  <si>
    <t>Institution Specific Grant</t>
  </si>
  <si>
    <t>Institution Specific Grant Amount</t>
  </si>
  <si>
    <t>Guelph Pension, OMAFRA, OVC</t>
  </si>
  <si>
    <t>Hearst Extraordinary</t>
  </si>
  <si>
    <t>UOIT Debenture</t>
  </si>
  <si>
    <t>Waterloo Optometry Administration Costs</t>
  </si>
  <si>
    <t>Research Overheads Infrastructure Envelope</t>
  </si>
  <si>
    <t>Differentiation Grants</t>
  </si>
  <si>
    <t>Northern Ontario Grants</t>
  </si>
  <si>
    <t>QEII-GSST</t>
  </si>
  <si>
    <t>Campus Safety</t>
  </si>
  <si>
    <t>Credit Transfer Institutional Grant</t>
  </si>
  <si>
    <t xml:space="preserve">International Strategy Special Grant  </t>
  </si>
  <si>
    <t>Ontario Trillium Scholarship (OTS)</t>
  </si>
  <si>
    <t>First Generation Bursary</t>
  </si>
  <si>
    <t>First Generation Projects</t>
  </si>
  <si>
    <t>First Generation Crown Wards Projects</t>
  </si>
  <si>
    <t>Sub-Total</t>
  </si>
  <si>
    <t>Access - Aboriginal PSET Bursary / Projects</t>
  </si>
  <si>
    <t xml:space="preserve">PSET - Aboriginal Institutions </t>
  </si>
  <si>
    <t>Aboriginal PSE Action Plans - Aboriginal Education &amp; Training Strategy (AETS)</t>
  </si>
  <si>
    <t xml:space="preserve"> </t>
  </si>
  <si>
    <t>Clinical for Stand Alone Nursing</t>
  </si>
  <si>
    <t>Summer Experience Program</t>
  </si>
  <si>
    <t>Bilingualism Grants</t>
  </si>
  <si>
    <t>French Language Access</t>
  </si>
  <si>
    <t>OLE French as Minority Language Provincial Contribution (FML)</t>
  </si>
  <si>
    <t>OLE French as Second Language Provincial Contribution (FSL)</t>
  </si>
  <si>
    <t>OLE French as Minority Language Federal Contribution (FML)</t>
  </si>
  <si>
    <t>OLE French as Second Language Federal Contribution (FSL)</t>
  </si>
  <si>
    <t>OLE French Complementary Provincial Contribution</t>
  </si>
  <si>
    <t xml:space="preserve">OLE French Complementary Federal Contribution </t>
  </si>
  <si>
    <t>Interpreter Fund</t>
  </si>
  <si>
    <t xml:space="preserve">Summer Transition Programs </t>
  </si>
  <si>
    <t>Other Disability Related Funding</t>
  </si>
  <si>
    <t>Mental Health</t>
  </si>
  <si>
    <t>Access for Students with Disabilities (AFSD) &amp; Enhanced Services Fund (ESF) Top-Up</t>
  </si>
  <si>
    <t>Interpreter Fund Access</t>
  </si>
  <si>
    <t>2012-13 OPERATING GRANTS - Table 2</t>
  </si>
  <si>
    <t>GENERAL ENROLMENT BASED GRANTS</t>
  </si>
  <si>
    <t>University System Total</t>
  </si>
  <si>
    <t>2012-13 OPERATING GRANTS - Table 3</t>
  </si>
  <si>
    <t>HEALTH HUMAN RESOURCE GRANTS</t>
  </si>
  <si>
    <t>OTHER SPECIAL PURPOSE GRANTS</t>
  </si>
  <si>
    <t>2012-13 OPERATING GRANTS - Table 4</t>
  </si>
  <si>
    <t>Toronto Special Health Research Grant</t>
  </si>
  <si>
    <t>2012-13 OPERATING GRANTS - Table 5</t>
  </si>
  <si>
    <t>2012-13 OPERATING GRANTS - Table 6</t>
  </si>
  <si>
    <t>2012-13 OPERATING GRANTS - Table 7</t>
  </si>
  <si>
    <t>ABORIGINAL SUPPORT GRANTS</t>
  </si>
  <si>
    <t>FRENCH LANGUAGE SUPPORT GRANTS</t>
  </si>
  <si>
    <t>FIRST GENERATION SUPPORT GRANTS</t>
  </si>
  <si>
    <t xml:space="preserve">SUPPORT FOR STUDENTS WITH DISABILITIES' GRANTS </t>
  </si>
  <si>
    <t>Accessibility for Students with Disabilities (AFSD)</t>
  </si>
  <si>
    <t>Summer Transition Access</t>
  </si>
  <si>
    <t>Other (Access Disability Support) / RARC</t>
  </si>
  <si>
    <t>Undergraduate Accessibility Grant (Payments)</t>
  </si>
  <si>
    <t>Graduate Expansion Grant (Payments)</t>
  </si>
  <si>
    <t>Basic Operating Grant (Payments)</t>
  </si>
  <si>
    <t>TOTAL</t>
  </si>
  <si>
    <t>Institution Name</t>
  </si>
  <si>
    <t>Postgraduate Medical Residents Expansion</t>
  </si>
  <si>
    <t>OTHER SPECIAL PURPOSE GRANTS (Cont'd)</t>
  </si>
  <si>
    <t>Algoma Extraordinary &amp; University Status</t>
  </si>
  <si>
    <t>(see Table 2)</t>
  </si>
  <si>
    <t>(see Table 3)</t>
  </si>
  <si>
    <t>(see Table 4)</t>
  </si>
  <si>
    <t>(see Table 5)</t>
  </si>
  <si>
    <t>(see Table 6)</t>
  </si>
  <si>
    <t>(see Table 7)</t>
  </si>
  <si>
    <t>Date: May 22, 2013</t>
  </si>
  <si>
    <t>2012-13 FINAL OPERATING GRANTS - to ONTARIO UNIVERSITIES</t>
  </si>
  <si>
    <t>Table 1 - SUMMARY OF PAYMENTS (Net of Adjustments/Recoveries)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</si>
</sst>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\ #,##0;[Red]\(&quot;$&quot;\ #,##0\);&quot;-&quot;"/>
    <numFmt numFmtId="166" formatCode="0000"/>
    <numFmt numFmtId="167" formatCode="00"/>
    <numFmt numFmtId="168" formatCode="0.0%"/>
    <numFmt numFmtId="169" formatCode="_(&quot;$&quot;* #,##0.00_);_(&quot;$&quot;* \(#,##0.0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 style="thin"/>
      <bottom style="double"/>
    </border>
    <border>
      <left/>
      <right/>
      <top style="hair"/>
      <bottom style="hair"/>
    </border>
    <border>
      <left style="thin"/>
      <right/>
      <top style="thin"/>
      <bottom style="medium"/>
    </border>
    <border>
      <left style="thin"/>
      <right/>
      <top/>
      <bottom style="hair"/>
    </border>
    <border>
      <left/>
      <right/>
      <top style="medium"/>
      <bottom style="hair"/>
    </border>
    <border>
      <left style="thin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5" borderId="0" applyNumberFormat="0" applyBorder="0" applyAlignment="0" applyProtection="0"/>
    <xf numFmtId="0" fontId="36" fillId="45" borderId="1" applyNumberFormat="0" applyAlignment="0" applyProtection="0"/>
    <xf numFmtId="0" fontId="15" fillId="46" borderId="2" applyNumberFormat="0" applyAlignment="0" applyProtection="0"/>
    <xf numFmtId="0" fontId="37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7" fillId="49" borderId="5">
      <alignment horizontal="right" vertical="top"/>
      <protection/>
    </xf>
    <xf numFmtId="167" fontId="8" fillId="49" borderId="5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" fillId="51" borderId="0">
      <alignment/>
      <protection/>
    </xf>
    <xf numFmtId="0" fontId="40" fillId="0" borderId="6" applyNumberFormat="0" applyFill="0" applyAlignment="0" applyProtection="0"/>
    <xf numFmtId="0" fontId="19" fillId="0" borderId="7" applyNumberFormat="0" applyFill="0" applyAlignment="0" applyProtection="0"/>
    <xf numFmtId="0" fontId="41" fillId="0" borderId="8" applyNumberFormat="0" applyFill="0" applyAlignment="0" applyProtection="0"/>
    <xf numFmtId="0" fontId="20" fillId="0" borderId="9" applyNumberFormat="0" applyFill="0" applyAlignment="0" applyProtection="0"/>
    <xf numFmtId="0" fontId="42" fillId="0" borderId="10" applyNumberFormat="0" applyFill="0" applyAlignment="0" applyProtection="0"/>
    <xf numFmtId="0" fontId="2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52" borderId="1" applyNumberFormat="0" applyAlignment="0" applyProtection="0"/>
    <xf numFmtId="0" fontId="22" fillId="13" borderId="2" applyNumberFormat="0" applyAlignment="0" applyProtection="0"/>
    <xf numFmtId="0" fontId="10" fillId="51" borderId="0" applyNumberFormat="0">
      <alignment horizontal="left" vertical="top"/>
      <protection/>
    </xf>
    <xf numFmtId="0" fontId="44" fillId="0" borderId="12" applyNumberFormat="0" applyFill="0" applyAlignment="0" applyProtection="0"/>
    <xf numFmtId="0" fontId="23" fillId="0" borderId="13" applyNumberFormat="0" applyFill="0" applyAlignment="0" applyProtection="0"/>
    <xf numFmtId="0" fontId="10" fillId="51" borderId="0">
      <alignment/>
      <protection/>
    </xf>
    <xf numFmtId="0" fontId="45" fillId="53" borderId="0" applyNumberFormat="0" applyBorder="0" applyAlignment="0" applyProtection="0"/>
    <xf numFmtId="0" fontId="2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7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1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4" applyNumberFormat="0" applyFont="0" applyAlignment="0" applyProtection="0"/>
    <xf numFmtId="0" fontId="2" fillId="55" borderId="15" applyNumberFormat="0" applyFont="0" applyAlignment="0" applyProtection="0"/>
    <xf numFmtId="0" fontId="1" fillId="55" borderId="15" applyNumberFormat="0" applyFont="0" applyAlignment="0" applyProtection="0"/>
    <xf numFmtId="0" fontId="1" fillId="55" borderId="15" applyNumberFormat="0" applyFont="0" applyAlignment="0" applyProtection="0"/>
    <xf numFmtId="0" fontId="46" fillId="45" borderId="16" applyNumberFormat="0" applyAlignment="0" applyProtection="0"/>
    <xf numFmtId="0" fontId="25" fillId="46" borderId="17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51" borderId="0">
      <alignment horizontal="right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11" fillId="51" borderId="0">
      <alignment horizontal="left"/>
      <protection/>
    </xf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27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142" applyFont="1" applyBorder="1" applyAlignment="1">
      <alignment vertical="center"/>
      <protection/>
    </xf>
    <xf numFmtId="0" fontId="5" fillId="0" borderId="20" xfId="142" applyFont="1" applyBorder="1" applyAlignment="1">
      <alignment vertical="center"/>
      <protection/>
    </xf>
    <xf numFmtId="0" fontId="4" fillId="55" borderId="21" xfId="142" applyFont="1" applyFill="1" applyBorder="1" applyAlignment="1">
      <alignment vertical="center"/>
      <protection/>
    </xf>
    <xf numFmtId="165" fontId="4" fillId="55" borderId="22" xfId="72" applyNumberFormat="1" applyFont="1" applyFill="1" applyBorder="1" applyAlignment="1">
      <alignment vertical="center"/>
    </xf>
    <xf numFmtId="165" fontId="4" fillId="55" borderId="21" xfId="72" applyNumberFormat="1" applyFont="1" applyFill="1" applyBorder="1" applyAlignment="1">
      <alignment vertical="center"/>
    </xf>
    <xf numFmtId="0" fontId="3" fillId="0" borderId="0" xfId="142" applyFont="1">
      <alignment/>
      <protection/>
    </xf>
    <xf numFmtId="0" fontId="3" fillId="0" borderId="0" xfId="142" applyFont="1" applyAlignment="1">
      <alignment horizontal="center"/>
      <protection/>
    </xf>
    <xf numFmtId="0" fontId="0" fillId="54" borderId="23" xfId="0" applyFill="1" applyBorder="1" applyAlignment="1">
      <alignment horizontal="center" vertical="center"/>
    </xf>
    <xf numFmtId="0" fontId="0" fillId="54" borderId="24" xfId="0" applyFill="1" applyBorder="1" applyAlignment="1">
      <alignment horizontal="center" vertical="center"/>
    </xf>
    <xf numFmtId="165" fontId="5" fillId="0" borderId="25" xfId="94" applyNumberFormat="1" applyFont="1" applyFill="1" applyBorder="1" applyAlignment="1">
      <alignment vertical="center"/>
    </xf>
    <xf numFmtId="165" fontId="5" fillId="0" borderId="26" xfId="94" applyNumberFormat="1" applyFont="1" applyFill="1" applyBorder="1" applyAlignment="1">
      <alignment vertical="center"/>
    </xf>
    <xf numFmtId="165" fontId="4" fillId="55" borderId="27" xfId="94" applyNumberFormat="1" applyFont="1" applyFill="1" applyBorder="1" applyAlignment="1">
      <alignment vertical="center"/>
    </xf>
    <xf numFmtId="0" fontId="50" fillId="54" borderId="20" xfId="0" applyFont="1" applyFill="1" applyBorder="1" applyAlignment="1">
      <alignment horizontal="center"/>
    </xf>
    <xf numFmtId="0" fontId="4" fillId="55" borderId="28" xfId="142" applyFont="1" applyFill="1" applyBorder="1" applyAlignment="1">
      <alignment horizontal="center" wrapText="1"/>
      <protection/>
    </xf>
    <xf numFmtId="0" fontId="51" fillId="54" borderId="23" xfId="0" applyFont="1" applyFill="1" applyBorder="1" applyAlignment="1">
      <alignment horizontal="left" vertical="center"/>
    </xf>
    <xf numFmtId="0" fontId="51" fillId="54" borderId="29" xfId="0" applyFont="1" applyFill="1" applyBorder="1" applyAlignment="1">
      <alignment horizontal="left" vertical="center"/>
    </xf>
    <xf numFmtId="0" fontId="50" fillId="54" borderId="30" xfId="0" applyFont="1" applyFill="1" applyBorder="1" applyAlignment="1">
      <alignment horizontal="center"/>
    </xf>
    <xf numFmtId="0" fontId="50" fillId="54" borderId="26" xfId="0" applyFont="1" applyFill="1" applyBorder="1" applyAlignment="1">
      <alignment horizontal="center"/>
    </xf>
    <xf numFmtId="0" fontId="51" fillId="54" borderId="23" xfId="0" applyFont="1" applyFill="1" applyBorder="1" applyAlignment="1">
      <alignment horizontal="center" vertical="center"/>
    </xf>
    <xf numFmtId="0" fontId="0" fillId="54" borderId="23" xfId="0" applyFill="1" applyBorder="1" applyAlignment="1">
      <alignment horizontal="center" vertical="center"/>
    </xf>
    <xf numFmtId="0" fontId="50" fillId="54" borderId="30" xfId="0" applyFont="1" applyFill="1" applyBorder="1" applyAlignment="1" quotePrefix="1">
      <alignment horizontal="center"/>
    </xf>
    <xf numFmtId="0" fontId="50" fillId="54" borderId="20" xfId="0" applyFont="1" applyFill="1" applyBorder="1" applyAlignment="1" quotePrefix="1">
      <alignment horizontal="center"/>
    </xf>
    <xf numFmtId="0" fontId="50" fillId="54" borderId="31" xfId="0" applyFont="1" applyFill="1" applyBorder="1" applyAlignment="1" quotePrefix="1">
      <alignment horizontal="center"/>
    </xf>
    <xf numFmtId="43" fontId="3" fillId="0" borderId="0" xfId="70" applyFont="1" applyAlignment="1">
      <alignment horizontal="center"/>
    </xf>
    <xf numFmtId="165" fontId="3" fillId="0" borderId="0" xfId="142" applyNumberFormat="1" applyFont="1" applyAlignment="1">
      <alignment horizontal="center"/>
      <protection/>
    </xf>
    <xf numFmtId="0" fontId="30" fillId="0" borderId="0" xfId="142" applyFont="1" applyBorder="1" applyAlignment="1">
      <alignment horizontal="left" vertical="center"/>
      <protection/>
    </xf>
    <xf numFmtId="165" fontId="30" fillId="0" borderId="32" xfId="72" applyNumberFormat="1" applyFont="1" applyFill="1" applyBorder="1" applyAlignment="1">
      <alignment vertical="center"/>
    </xf>
    <xf numFmtId="165" fontId="30" fillId="0" borderId="0" xfId="72" applyNumberFormat="1" applyFont="1" applyFill="1" applyBorder="1" applyAlignment="1">
      <alignment vertical="center"/>
    </xf>
    <xf numFmtId="165" fontId="30" fillId="0" borderId="25" xfId="94" applyNumberFormat="1" applyFont="1" applyFill="1" applyBorder="1" applyAlignment="1">
      <alignment vertical="center"/>
    </xf>
    <xf numFmtId="0" fontId="30" fillId="0" borderId="20" xfId="142" applyFont="1" applyBorder="1" applyAlignment="1">
      <alignment horizontal="left" vertical="center"/>
      <protection/>
    </xf>
    <xf numFmtId="165" fontId="30" fillId="0" borderId="30" xfId="72" applyNumberFormat="1" applyFont="1" applyFill="1" applyBorder="1" applyAlignment="1">
      <alignment vertical="center"/>
    </xf>
    <xf numFmtId="165" fontId="30" fillId="0" borderId="20" xfId="72" applyNumberFormat="1" applyFont="1" applyFill="1" applyBorder="1" applyAlignment="1">
      <alignment vertical="center"/>
    </xf>
    <xf numFmtId="165" fontId="30" fillId="0" borderId="26" xfId="94" applyNumberFormat="1" applyFont="1" applyFill="1" applyBorder="1" applyAlignment="1">
      <alignment vertical="center"/>
    </xf>
    <xf numFmtId="0" fontId="29" fillId="55" borderId="21" xfId="142" applyFont="1" applyFill="1" applyBorder="1" applyAlignment="1">
      <alignment vertical="center"/>
      <protection/>
    </xf>
    <xf numFmtId="165" fontId="29" fillId="55" borderId="22" xfId="72" applyNumberFormat="1" applyFont="1" applyFill="1" applyBorder="1" applyAlignment="1">
      <alignment vertical="center"/>
    </xf>
    <xf numFmtId="165" fontId="29" fillId="55" borderId="21" xfId="72" applyNumberFormat="1" applyFont="1" applyFill="1" applyBorder="1" applyAlignment="1">
      <alignment vertical="center"/>
    </xf>
    <xf numFmtId="165" fontId="29" fillId="55" borderId="27" xfId="94" applyNumberFormat="1" applyFont="1" applyFill="1" applyBorder="1" applyAlignment="1">
      <alignment vertical="center"/>
    </xf>
    <xf numFmtId="0" fontId="30" fillId="0" borderId="0" xfId="142" applyFont="1" applyBorder="1" applyAlignment="1">
      <alignment vertical="center"/>
      <protection/>
    </xf>
    <xf numFmtId="0" fontId="30" fillId="0" borderId="20" xfId="142" applyFont="1" applyBorder="1" applyAlignment="1">
      <alignment vertical="center"/>
      <protection/>
    </xf>
    <xf numFmtId="0" fontId="50" fillId="54" borderId="20" xfId="0" applyFont="1" applyFill="1" applyBorder="1" applyAlignment="1">
      <alignment horizontal="center" vertical="center"/>
    </xf>
    <xf numFmtId="0" fontId="50" fillId="54" borderId="30" xfId="0" applyFont="1" applyFill="1" applyBorder="1" applyAlignment="1">
      <alignment horizontal="center" vertical="center"/>
    </xf>
    <xf numFmtId="0" fontId="50" fillId="54" borderId="26" xfId="0" applyFont="1" applyFill="1" applyBorder="1" applyAlignment="1">
      <alignment horizontal="center" vertical="center"/>
    </xf>
    <xf numFmtId="0" fontId="29" fillId="55" borderId="28" xfId="142" applyFont="1" applyFill="1" applyBorder="1" applyAlignment="1">
      <alignment horizontal="left" vertical="top" wrapText="1"/>
      <protection/>
    </xf>
    <xf numFmtId="0" fontId="4" fillId="55" borderId="28" xfId="142" applyFont="1" applyFill="1" applyBorder="1" applyAlignment="1">
      <alignment horizontal="center" vertical="top" wrapText="1"/>
      <protection/>
    </xf>
    <xf numFmtId="0" fontId="29" fillId="55" borderId="33" xfId="142" applyFont="1" applyFill="1" applyBorder="1" applyAlignment="1">
      <alignment horizontal="center" vertical="top" wrapText="1"/>
      <protection/>
    </xf>
    <xf numFmtId="0" fontId="29" fillId="55" borderId="28" xfId="142" applyFont="1" applyFill="1" applyBorder="1" applyAlignment="1">
      <alignment horizontal="center" vertical="top" wrapText="1"/>
      <protection/>
    </xf>
    <xf numFmtId="0" fontId="4" fillId="55" borderId="34" xfId="142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51" fillId="54" borderId="23" xfId="0" applyFont="1" applyFill="1" applyBorder="1" applyAlignment="1">
      <alignment horizontal="left" vertical="center" wrapText="1"/>
    </xf>
    <xf numFmtId="0" fontId="4" fillId="55" borderId="33" xfId="142" applyFont="1" applyFill="1" applyBorder="1" applyAlignment="1">
      <alignment horizontal="center" vertical="top" wrapText="1"/>
      <protection/>
    </xf>
    <xf numFmtId="0" fontId="52" fillId="0" borderId="0" xfId="0" applyFont="1" applyAlignment="1">
      <alignment/>
    </xf>
    <xf numFmtId="0" fontId="4" fillId="55" borderId="33" xfId="142" applyFont="1" applyFill="1" applyBorder="1" applyAlignment="1">
      <alignment horizontal="left" vertical="top" wrapText="1"/>
      <protection/>
    </xf>
    <xf numFmtId="0" fontId="50" fillId="54" borderId="20" xfId="0" applyFont="1" applyFill="1" applyBorder="1" applyAlignment="1">
      <alignment horizontal="left" vertical="center"/>
    </xf>
    <xf numFmtId="0" fontId="0" fillId="54" borderId="0" xfId="0" applyFill="1" applyBorder="1" applyAlignment="1">
      <alignment horizontal="center" vertical="center"/>
    </xf>
    <xf numFmtId="0" fontId="51" fillId="54" borderId="0" xfId="0" applyFont="1" applyFill="1" applyBorder="1" applyAlignment="1">
      <alignment horizontal="left" vertical="center"/>
    </xf>
    <xf numFmtId="0" fontId="0" fillId="54" borderId="25" xfId="0" applyFill="1" applyBorder="1" applyAlignment="1">
      <alignment horizontal="center" vertical="center"/>
    </xf>
    <xf numFmtId="0" fontId="51" fillId="54" borderId="0" xfId="0" applyFont="1" applyFill="1" applyBorder="1" applyAlignment="1">
      <alignment horizontal="left" vertical="center" wrapText="1"/>
    </xf>
    <xf numFmtId="0" fontId="51" fillId="54" borderId="25" xfId="0" applyFont="1" applyFill="1" applyBorder="1" applyAlignment="1">
      <alignment horizontal="left" vertical="center" wrapText="1"/>
    </xf>
  </cellXfs>
  <cellStyles count="176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omma 3" xfId="74"/>
    <cellStyle name="Comma 3 2" xfId="75"/>
    <cellStyle name="Comma 4" xfId="76"/>
    <cellStyle name="Comma 4 2" xfId="77"/>
    <cellStyle name="Comma 5" xfId="78"/>
    <cellStyle name="Comma 6" xfId="79"/>
    <cellStyle name="Comma 7" xfId="80"/>
    <cellStyle name="Comma 8" xfId="81"/>
    <cellStyle name="Comma 8 2" xfId="82"/>
    <cellStyle name="Comma 8 2 2" xfId="83"/>
    <cellStyle name="Comma 8 3" xfId="84"/>
    <cellStyle name="Comma 8 4" xfId="85"/>
    <cellStyle name="CP" xfId="86"/>
    <cellStyle name="CP2" xfId="87"/>
    <cellStyle name="Currency" xfId="88"/>
    <cellStyle name="Currency [0]" xfId="89"/>
    <cellStyle name="Currency 2" xfId="90"/>
    <cellStyle name="Currency 2 2" xfId="91"/>
    <cellStyle name="Currency 3" xfId="92"/>
    <cellStyle name="Currency 4" xfId="93"/>
    <cellStyle name="Currency 5" xfId="94"/>
    <cellStyle name="Currency 6" xfId="95"/>
    <cellStyle name="Explanatory Text" xfId="96"/>
    <cellStyle name="Explanatory Text 2" xfId="97"/>
    <cellStyle name="Good" xfId="98"/>
    <cellStyle name="Good 2" xfId="99"/>
    <cellStyle name="Good 3" xfId="100"/>
    <cellStyle name="Good 4" xfId="101"/>
    <cellStyle name="Heading" xfId="102"/>
    <cellStyle name="Heading 1" xfId="103"/>
    <cellStyle name="Heading 1 2" xfId="104"/>
    <cellStyle name="Heading 2" xfId="105"/>
    <cellStyle name="Heading 2 2" xfId="106"/>
    <cellStyle name="Heading 3" xfId="107"/>
    <cellStyle name="Heading 3 2" xfId="108"/>
    <cellStyle name="Heading 4" xfId="109"/>
    <cellStyle name="Heading 4 2" xfId="110"/>
    <cellStyle name="Input" xfId="111"/>
    <cellStyle name="Input 2" xfId="112"/>
    <cellStyle name="Left" xfId="113"/>
    <cellStyle name="Linked Cell" xfId="114"/>
    <cellStyle name="Linked Cell 2" xfId="115"/>
    <cellStyle name="Min" xfId="116"/>
    <cellStyle name="Neutral" xfId="117"/>
    <cellStyle name="Neutral 2" xfId="118"/>
    <cellStyle name="Normal 10" xfId="119"/>
    <cellStyle name="Normal 10 2" xfId="120"/>
    <cellStyle name="Normal 10 2 2" xfId="121"/>
    <cellStyle name="Normal 10 3" xfId="122"/>
    <cellStyle name="Normal 10 4" xfId="123"/>
    <cellStyle name="Normal 11" xfId="124"/>
    <cellStyle name="Normal 11 2" xfId="125"/>
    <cellStyle name="Normal 11 3" xfId="126"/>
    <cellStyle name="Normal 2" xfId="127"/>
    <cellStyle name="Normal 2 2" xfId="128"/>
    <cellStyle name="Normal 2 2 2" xfId="129"/>
    <cellStyle name="Normal 2 3" xfId="130"/>
    <cellStyle name="Normal 2 4" xfId="131"/>
    <cellStyle name="Normal 2_Budget Variance 2013-14 v8" xfId="132"/>
    <cellStyle name="Normal 3" xfId="133"/>
    <cellStyle name="Normal 3 2" xfId="134"/>
    <cellStyle name="Normal 3 3" xfId="135"/>
    <cellStyle name="Normal 3 3 2" xfId="136"/>
    <cellStyle name="Normal 3 3 2 2" xfId="137"/>
    <cellStyle name="Normal 3 3 3" xfId="138"/>
    <cellStyle name="Normal 3 3 4" xfId="139"/>
    <cellStyle name="Normal 3 4" xfId="140"/>
    <cellStyle name="Normal 3_Budget Variance 2013-14 v8" xfId="141"/>
    <cellStyle name="Normal 4" xfId="142"/>
    <cellStyle name="Normal 4 2" xfId="143"/>
    <cellStyle name="Normal 4 2 2" xfId="144"/>
    <cellStyle name="Normal 4 2 2 2" xfId="145"/>
    <cellStyle name="Normal 4 2 3" xfId="146"/>
    <cellStyle name="Normal 4 2 4" xfId="147"/>
    <cellStyle name="Normal 4 2 5" xfId="148"/>
    <cellStyle name="Normal 5" xfId="149"/>
    <cellStyle name="Normal 5 2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8 2 2" xfId="157"/>
    <cellStyle name="Normal 8 3" xfId="158"/>
    <cellStyle name="Normal 8 4" xfId="159"/>
    <cellStyle name="Normal 8 5" xfId="160"/>
    <cellStyle name="Normal 9" xfId="161"/>
    <cellStyle name="Normal 9 2" xfId="162"/>
    <cellStyle name="Normal 9 2 2" xfId="163"/>
    <cellStyle name="Normal 9 3" xfId="164"/>
    <cellStyle name="Normal 9 4" xfId="165"/>
    <cellStyle name="Normal 9 5" xfId="166"/>
    <cellStyle name="Note" xfId="167"/>
    <cellStyle name="Note 2" xfId="168"/>
    <cellStyle name="Note 3" xfId="169"/>
    <cellStyle name="Note 4" xfId="170"/>
    <cellStyle name="Output" xfId="171"/>
    <cellStyle name="Output 2" xfId="172"/>
    <cellStyle name="Percent" xfId="173"/>
    <cellStyle name="Percent 2" xfId="174"/>
    <cellStyle name="Percent 2 2" xfId="175"/>
    <cellStyle name="Percent 3" xfId="176"/>
    <cellStyle name="Percent 3 2" xfId="177"/>
    <cellStyle name="Percent 4" xfId="178"/>
    <cellStyle name="Percent 4 2" xfId="179"/>
    <cellStyle name="Right" xfId="180"/>
    <cellStyle name="Style 1" xfId="181"/>
    <cellStyle name="Style 1 2" xfId="182"/>
    <cellStyle name="Sub heading" xfId="183"/>
    <cellStyle name="Title" xfId="184"/>
    <cellStyle name="Title 2" xfId="185"/>
    <cellStyle name="Total" xfId="186"/>
    <cellStyle name="Total 2" xfId="187"/>
    <cellStyle name="Warning Text" xfId="188"/>
    <cellStyle name="Warning Text 2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VBRCH\Operating\ETAs\2003\ETA%20Final%20Summary%20signed%20July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pja\Local%20Settings\Temporary%20Internet%20Files\OLK216\OPERCUBE%20Prelim%2005-06_Dec%2022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trol"/>
      <sheetName val="ETA Briefing Update"/>
      <sheetName val="Summary"/>
      <sheetName val="Algoma"/>
      <sheetName val="Brock"/>
      <sheetName val="Dominican"/>
      <sheetName val="Carleton"/>
      <sheetName val="Guelph"/>
      <sheetName val="Hearst"/>
      <sheetName val="Lakehead"/>
      <sheetName val="Laurentian"/>
      <sheetName val="McMaster"/>
      <sheetName val="Nipissing"/>
      <sheetName val="OCAD"/>
      <sheetName val="Ottawa"/>
      <sheetName val="Queen's"/>
      <sheetName val="Ryerson"/>
      <sheetName val="Toronto"/>
      <sheetName val="Trent"/>
      <sheetName val="UOIT"/>
      <sheetName val="Waterloo"/>
      <sheetName val="Western"/>
      <sheetName val="Wilfrid Laurier"/>
      <sheetName val="Windsor"/>
      <sheetName val="York"/>
      <sheetName val="ETA Counts"/>
      <sheetName val="New Medical"/>
      <sheetName val="Medical Exp."/>
      <sheetName val="Teacher E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weekly Payments - 2005-06"/>
      <sheetName val="ATOP"/>
      <sheetName val="Access Fund"/>
      <sheetName val="Fees"/>
      <sheetName val="BIU Counts"/>
      <sheetName val="OCAD"/>
      <sheetName val="Syst. BOI 05~06"/>
      <sheetName val="Details 05~06 "/>
      <sheetName val="Syst. BOI 04~05"/>
      <sheetName val="Details 04~05"/>
      <sheetName val="Syst. BOI 03~04"/>
      <sheetName val="Details 03~04"/>
      <sheetName val="Syst. BOI 02~03"/>
      <sheetName val="Details 02~03"/>
      <sheetName val="System BOI 01~2"/>
      <sheetName val="Details 01~02"/>
      <sheetName val="System BOI 00~1"/>
      <sheetName val="Details 00~01"/>
      <sheetName val="System BOI 99~0"/>
      <sheetName val="Details 1999~00"/>
      <sheetName val="System BOI 98~9"/>
      <sheetName val="Details 1998~99"/>
      <sheetName val="System BOI 97~8"/>
      <sheetName val="Details 1997~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view="pageBreakPreview" zoomScale="70" zoomScaleNormal="55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"/>
    </sheetView>
  </sheetViews>
  <sheetFormatPr defaultColWidth="8.8515625" defaultRowHeight="15"/>
  <cols>
    <col min="1" max="1" width="29.140625" style="8" customWidth="1"/>
    <col min="2" max="2" width="3.28125" style="8" customWidth="1"/>
    <col min="3" max="3" width="22.421875" style="9" customWidth="1"/>
    <col min="4" max="4" width="17.421875" style="9" customWidth="1"/>
    <col min="5" max="5" width="17.7109375" style="9" customWidth="1"/>
    <col min="6" max="10" width="16.421875" style="9" customWidth="1"/>
    <col min="11" max="11" width="21.00390625" style="9" customWidth="1"/>
    <col min="12" max="12" width="16.28125" style="0" bestFit="1" customWidth="1"/>
  </cols>
  <sheetData>
    <row r="1" spans="1:11" s="1" customFormat="1" ht="84.75" customHeight="1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1" customFormat="1" ht="21">
      <c r="A2" s="57" t="s">
        <v>107</v>
      </c>
      <c r="B2" s="56"/>
      <c r="C2" s="57"/>
      <c r="D2" s="57"/>
      <c r="E2" s="57"/>
      <c r="F2" s="57"/>
      <c r="G2" s="57"/>
      <c r="H2" s="57"/>
      <c r="I2" s="57"/>
      <c r="J2" s="56"/>
      <c r="K2" s="58"/>
    </row>
    <row r="3" spans="1:11" s="1" customFormat="1" ht="21.75" customHeight="1">
      <c r="A3" s="55" t="s">
        <v>105</v>
      </c>
      <c r="B3" s="42"/>
      <c r="C3" s="43" t="s">
        <v>99</v>
      </c>
      <c r="D3" s="42" t="s">
        <v>99</v>
      </c>
      <c r="E3" s="42" t="s">
        <v>100</v>
      </c>
      <c r="F3" s="42" t="s">
        <v>101</v>
      </c>
      <c r="G3" s="42" t="s">
        <v>102</v>
      </c>
      <c r="H3" s="42" t="s">
        <v>102</v>
      </c>
      <c r="I3" s="42" t="s">
        <v>103</v>
      </c>
      <c r="J3" s="42" t="s">
        <v>104</v>
      </c>
      <c r="K3" s="44"/>
    </row>
    <row r="4" spans="1:11" s="50" customFormat="1" ht="76.5" customHeight="1">
      <c r="A4" s="45" t="s">
        <v>95</v>
      </c>
      <c r="B4" s="46"/>
      <c r="C4" s="47" t="str">
        <f>'Table 2 - General Enrolment'!$C$1</f>
        <v>GENERAL ENROLMENT BASED GRANTS</v>
      </c>
      <c r="D4" s="48" t="str">
        <f>'Table 2 - General Enrolment'!$I$1</f>
        <v>GENERAL QUALITY &amp; PEFORMANCE FUND</v>
      </c>
      <c r="E4" s="48" t="str">
        <f>'Table 3 - HHRD'!$B$1</f>
        <v>HEALTH HUMAN RESOURCE GRANTS</v>
      </c>
      <c r="F4" s="48" t="str">
        <f>'Table 4 - OSPGs'!$B$1</f>
        <v>OTHER SPECIAL PURPOSE GRANTS</v>
      </c>
      <c r="G4" s="48" t="str">
        <f>'Table 5-First Gen &amp; Aboriginal'!$B$1</f>
        <v>FIRST GENERATION SUPPORT GRANTS</v>
      </c>
      <c r="H4" s="48" t="str">
        <f>'Table 5-First Gen &amp; Aboriginal'!$G$1</f>
        <v>ABORIGINAL SUPPORT GRANTS</v>
      </c>
      <c r="I4" s="48" t="str">
        <f>'Table 6 - FL'!$B$1</f>
        <v>FRENCH LANGUAGE SUPPORT GRANTS</v>
      </c>
      <c r="J4" s="48" t="str">
        <f>'Table 7 - Disabilities'!$B$1</f>
        <v>SUPPORT FOR STUDENTS WITH DISABILITIES' GRANTS </v>
      </c>
      <c r="K4" s="49" t="s">
        <v>94</v>
      </c>
    </row>
    <row r="5" spans="1:11" ht="24" customHeight="1">
      <c r="A5" s="28" t="s">
        <v>0</v>
      </c>
      <c r="B5" s="3"/>
      <c r="C5" s="29">
        <f>'Table 2 - General Enrolment'!G4</f>
        <v>6604145.044</v>
      </c>
      <c r="D5" s="30">
        <f>'Table 2 - General Enrolment'!K4</f>
        <v>289186.45</v>
      </c>
      <c r="E5" s="30">
        <f>'Table 3 - HHRD'!L4</f>
        <v>0</v>
      </c>
      <c r="F5" s="30">
        <f>'Table 4 - OSPGs'!M4</f>
        <v>7026642.56</v>
      </c>
      <c r="G5" s="30">
        <f>'Table 5-First Gen &amp; Aboriginal'!E4</f>
        <v>184574</v>
      </c>
      <c r="H5" s="30">
        <f>'Table 5-First Gen &amp; Aboriginal'!J4</f>
        <v>391551</v>
      </c>
      <c r="I5" s="30">
        <f>'Table 6 - FL'!J4</f>
        <v>0</v>
      </c>
      <c r="J5" s="30">
        <f>'Table 7 - Disabilities'!K4</f>
        <v>164086.54</v>
      </c>
      <c r="K5" s="12">
        <f aca="true" t="shared" si="0" ref="K5:K27">SUM(C5:J5)</f>
        <v>14660185.593999999</v>
      </c>
    </row>
    <row r="6" spans="1:11" ht="24" customHeight="1">
      <c r="A6" s="28" t="s">
        <v>1</v>
      </c>
      <c r="B6" s="3"/>
      <c r="C6" s="29">
        <f>'Table 2 - General Enrolment'!G5</f>
        <v>80006684.67096594</v>
      </c>
      <c r="D6" s="30">
        <f>'Table 2 - General Enrolment'!K5</f>
        <v>4560968.22</v>
      </c>
      <c r="E6" s="30">
        <f>'Table 3 - HHRD'!L5</f>
        <v>49708.18</v>
      </c>
      <c r="F6" s="30">
        <f>'Table 4 - OSPGs'!M5</f>
        <v>649427.1900000001</v>
      </c>
      <c r="G6" s="30">
        <f>'Table 5-First Gen &amp; Aboriginal'!E5</f>
        <v>511668</v>
      </c>
      <c r="H6" s="30">
        <f>'Table 5-First Gen &amp; Aboriginal'!J5</f>
        <v>354813</v>
      </c>
      <c r="I6" s="30">
        <f>'Table 6 - FL'!J5</f>
        <v>0</v>
      </c>
      <c r="J6" s="30">
        <f>'Table 7 - Disabilities'!K5</f>
        <v>581177.41</v>
      </c>
      <c r="K6" s="12">
        <f t="shared" si="0"/>
        <v>86714446.67096594</v>
      </c>
    </row>
    <row r="7" spans="1:11" ht="24" customHeight="1">
      <c r="A7" s="32" t="s">
        <v>2</v>
      </c>
      <c r="B7" s="4"/>
      <c r="C7" s="33">
        <f>'Table 2 - General Enrolment'!G6</f>
        <v>150600530.54192996</v>
      </c>
      <c r="D7" s="34">
        <f>'Table 2 - General Enrolment'!K6</f>
        <v>6856977.0600000005</v>
      </c>
      <c r="E7" s="34">
        <f>'Table 3 - HHRD'!L6</f>
        <v>0</v>
      </c>
      <c r="F7" s="34">
        <f>'Table 4 - OSPGs'!M6</f>
        <v>1465025.4000000001</v>
      </c>
      <c r="G7" s="34">
        <f>'Table 5-First Gen &amp; Aboriginal'!E6</f>
        <v>302197</v>
      </c>
      <c r="H7" s="34">
        <f>'Table 5-First Gen &amp; Aboriginal'!J6</f>
        <v>855520</v>
      </c>
      <c r="I7" s="34">
        <f>'Table 6 - FL'!J6</f>
        <v>71860.04000000001</v>
      </c>
      <c r="J7" s="34">
        <f>'Table 7 - Disabilities'!K6</f>
        <v>754918.19</v>
      </c>
      <c r="K7" s="13">
        <f t="shared" si="0"/>
        <v>160907028.23192996</v>
      </c>
    </row>
    <row r="8" spans="1:11" ht="24" customHeight="1">
      <c r="A8" s="28" t="s">
        <v>3</v>
      </c>
      <c r="B8" s="3"/>
      <c r="C8" s="29">
        <f>'Table 2 - General Enrolment'!G7</f>
        <v>184349192.27244997</v>
      </c>
      <c r="D8" s="30">
        <f>'Table 2 - General Enrolment'!K7</f>
        <v>9243544.96</v>
      </c>
      <c r="E8" s="30">
        <f>'Table 3 - HHRD'!L7</f>
        <v>0</v>
      </c>
      <c r="F8" s="30">
        <f>'Table 4 - OSPGs'!M7</f>
        <v>13117325.61</v>
      </c>
      <c r="G8" s="30">
        <f>'Table 5-First Gen &amp; Aboriginal'!E7</f>
        <v>377603</v>
      </c>
      <c r="H8" s="30">
        <f>'Table 5-First Gen &amp; Aboriginal'!J7</f>
        <v>368746</v>
      </c>
      <c r="I8" s="30">
        <f>'Table 6 - FL'!J7</f>
        <v>488678</v>
      </c>
      <c r="J8" s="30">
        <f>'Table 7 - Disabilities'!K7</f>
        <v>682065.27</v>
      </c>
      <c r="K8" s="12">
        <f t="shared" si="0"/>
        <v>208627155.11244997</v>
      </c>
    </row>
    <row r="9" spans="1:11" ht="24" customHeight="1">
      <c r="A9" s="28" t="s">
        <v>4</v>
      </c>
      <c r="B9" s="3"/>
      <c r="C9" s="29">
        <f>'Table 2 - General Enrolment'!G8</f>
        <v>48149534.827810645</v>
      </c>
      <c r="D9" s="30">
        <f>'Table 2 - General Enrolment'!K8</f>
        <v>2711562.52</v>
      </c>
      <c r="E9" s="30">
        <f>'Table 3 - HHRD'!L8</f>
        <v>2465458.7800000003</v>
      </c>
      <c r="F9" s="30">
        <f>'Table 4 - OSPGs'!M8</f>
        <v>7461404.64</v>
      </c>
      <c r="G9" s="30">
        <f>'Table 5-First Gen &amp; Aboriginal'!E8</f>
        <v>377387</v>
      </c>
      <c r="H9" s="30">
        <f>'Table 5-First Gen &amp; Aboriginal'!J8</f>
        <v>1013265</v>
      </c>
      <c r="I9" s="30">
        <f>'Table 6 - FL'!J8</f>
        <v>0</v>
      </c>
      <c r="J9" s="30">
        <f>'Table 7 - Disabilities'!K8</f>
        <v>256933.77</v>
      </c>
      <c r="K9" s="12">
        <f t="shared" si="0"/>
        <v>62435546.53781065</v>
      </c>
    </row>
    <row r="10" spans="1:11" ht="24" customHeight="1">
      <c r="A10" s="32" t="s">
        <v>5</v>
      </c>
      <c r="B10" s="4"/>
      <c r="C10" s="33">
        <f>'Table 2 - General Enrolment'!G9</f>
        <v>49874312.274862215</v>
      </c>
      <c r="D10" s="34">
        <f>'Table 2 - General Enrolment'!K9</f>
        <v>2640477.27</v>
      </c>
      <c r="E10" s="34">
        <f>'Table 3 - HHRD'!L9</f>
        <v>141118.84000000003</v>
      </c>
      <c r="F10" s="34">
        <f>'Table 4 - OSPGs'!M9</f>
        <v>6872536.52</v>
      </c>
      <c r="G10" s="34">
        <f>'Table 5-First Gen &amp; Aboriginal'!E9</f>
        <v>169957</v>
      </c>
      <c r="H10" s="34">
        <f>'Table 5-First Gen &amp; Aboriginal'!J9</f>
        <v>834828</v>
      </c>
      <c r="I10" s="34">
        <f>'Table 6 - FL'!J9</f>
        <v>11728785</v>
      </c>
      <c r="J10" s="34">
        <f>'Table 7 - Disabilities'!K9</f>
        <v>326910.72000000003</v>
      </c>
      <c r="K10" s="13">
        <f t="shared" si="0"/>
        <v>72588925.62486222</v>
      </c>
    </row>
    <row r="11" spans="1:11" ht="24" customHeight="1">
      <c r="A11" s="28" t="s">
        <v>6</v>
      </c>
      <c r="B11" s="3"/>
      <c r="C11" s="29">
        <f>'Table 2 - General Enrolment'!G10</f>
        <v>968920.3</v>
      </c>
      <c r="D11" s="30">
        <f>'Table 2 - General Enrolment'!K10</f>
        <v>43099.8</v>
      </c>
      <c r="E11" s="30">
        <f>'Table 3 - HHRD'!L10</f>
        <v>0</v>
      </c>
      <c r="F11" s="30">
        <f>'Table 4 - OSPGs'!M10</f>
        <v>1102737</v>
      </c>
      <c r="G11" s="30">
        <f>'Table 5-First Gen &amp; Aboriginal'!E10</f>
        <v>10943</v>
      </c>
      <c r="H11" s="30">
        <f>'Table 5-First Gen &amp; Aboriginal'!J10</f>
        <v>3655</v>
      </c>
      <c r="I11" s="30">
        <f>'Table 6 - FL'!J10</f>
        <v>2296617</v>
      </c>
      <c r="J11" s="30">
        <f>'Table 7 - Disabilities'!K10</f>
        <v>69996.99</v>
      </c>
      <c r="K11" s="12">
        <f t="shared" si="0"/>
        <v>4495969.09</v>
      </c>
    </row>
    <row r="12" spans="1:11" ht="24" customHeight="1">
      <c r="A12" s="28" t="s">
        <v>7</v>
      </c>
      <c r="B12" s="3"/>
      <c r="C12" s="29">
        <f>'Table 2 - General Enrolment'!G11</f>
        <v>198822504.20488003</v>
      </c>
      <c r="D12" s="30">
        <f>'Table 2 - General Enrolment'!K11</f>
        <v>11110358.34</v>
      </c>
      <c r="E12" s="30">
        <f>'Table 3 - HHRD'!L11</f>
        <v>25106551.330000002</v>
      </c>
      <c r="F12" s="30">
        <f>'Table 4 - OSPGs'!M11</f>
        <v>4182735.8299999996</v>
      </c>
      <c r="G12" s="30">
        <f>'Table 5-First Gen &amp; Aboriginal'!E11</f>
        <v>526202.1799999999</v>
      </c>
      <c r="H12" s="30">
        <f>'Table 5-First Gen &amp; Aboriginal'!J11</f>
        <v>553581</v>
      </c>
      <c r="I12" s="30">
        <f>'Table 6 - FL'!J11</f>
        <v>0</v>
      </c>
      <c r="J12" s="30">
        <f>'Table 7 - Disabilities'!K11</f>
        <v>862082.82</v>
      </c>
      <c r="K12" s="12">
        <f t="shared" si="0"/>
        <v>241164015.70488006</v>
      </c>
    </row>
    <row r="13" spans="1:11" ht="24" customHeight="1">
      <c r="A13" s="32" t="s">
        <v>8</v>
      </c>
      <c r="B13" s="4"/>
      <c r="C13" s="33">
        <f>'Table 2 - General Enrolment'!G12</f>
        <v>25349247.16</v>
      </c>
      <c r="D13" s="34">
        <f>'Table 2 - General Enrolment'!K12</f>
        <v>1512737.4</v>
      </c>
      <c r="E13" s="34">
        <f>'Table 3 - HHRD'!L12</f>
        <v>2005182</v>
      </c>
      <c r="F13" s="34">
        <f>'Table 4 - OSPGs'!M12</f>
        <v>2501595.34</v>
      </c>
      <c r="G13" s="34">
        <f>'Table 5-First Gen &amp; Aboriginal'!E12</f>
        <v>246662.72999999998</v>
      </c>
      <c r="H13" s="34">
        <f>'Table 5-First Gen &amp; Aboriginal'!J12</f>
        <v>707248</v>
      </c>
      <c r="I13" s="34">
        <f>'Table 6 - FL'!J12</f>
        <v>0</v>
      </c>
      <c r="J13" s="34">
        <f>'Table 7 - Disabilities'!K12</f>
        <v>366258.8</v>
      </c>
      <c r="K13" s="13">
        <f t="shared" si="0"/>
        <v>32688931.43</v>
      </c>
    </row>
    <row r="14" spans="1:11" ht="24" customHeight="1">
      <c r="A14" s="28" t="s">
        <v>9</v>
      </c>
      <c r="B14" s="3"/>
      <c r="C14" s="29">
        <f>'Table 2 - General Enrolment'!G13</f>
        <v>27000</v>
      </c>
      <c r="D14" s="30">
        <f>'Table 2 - General Enrolment'!K13</f>
        <v>129875.39</v>
      </c>
      <c r="E14" s="30">
        <f>'Table 3 - HHRD'!L13</f>
        <v>21421565.13</v>
      </c>
      <c r="F14" s="30">
        <f>'Table 4 - OSPGs'!M13</f>
        <v>0</v>
      </c>
      <c r="G14" s="30">
        <f>'Table 5-First Gen &amp; Aboriginal'!E13</f>
        <v>12060</v>
      </c>
      <c r="H14" s="30">
        <f>'Table 5-First Gen &amp; Aboriginal'!J13</f>
        <v>199066</v>
      </c>
      <c r="I14" s="30">
        <f>'Table 6 - FL'!J13</f>
        <v>0</v>
      </c>
      <c r="J14" s="30">
        <f>'Table 7 - Disabilities'!K13</f>
        <v>60554.2</v>
      </c>
      <c r="K14" s="12">
        <f t="shared" si="0"/>
        <v>21850120.72</v>
      </c>
    </row>
    <row r="15" spans="1:11" ht="24" customHeight="1">
      <c r="A15" s="28" t="s">
        <v>11</v>
      </c>
      <c r="B15" s="3"/>
      <c r="C15" s="29">
        <f>'Table 2 - General Enrolment'!G14</f>
        <v>21655955.287499998</v>
      </c>
      <c r="D15" s="30">
        <f>'Table 2 - General Enrolment'!K14</f>
        <v>958836.33</v>
      </c>
      <c r="E15" s="30">
        <f>'Table 3 - HHRD'!L14</f>
        <v>0</v>
      </c>
      <c r="F15" s="30">
        <f>'Table 4 - OSPGs'!M14</f>
        <v>2108175.3200000003</v>
      </c>
      <c r="G15" s="30">
        <f>'Table 5-First Gen &amp; Aboriginal'!E14</f>
        <v>161553</v>
      </c>
      <c r="H15" s="30">
        <f>'Table 5-First Gen &amp; Aboriginal'!J14</f>
        <v>269813</v>
      </c>
      <c r="I15" s="30">
        <f>'Table 6 - FL'!J14</f>
        <v>0</v>
      </c>
      <c r="J15" s="30">
        <f>'Table 7 - Disabilities'!K14</f>
        <v>504122.11</v>
      </c>
      <c r="K15" s="12">
        <f t="shared" si="0"/>
        <v>25658455.047499996</v>
      </c>
    </row>
    <row r="16" spans="1:11" ht="24" customHeight="1">
      <c r="A16" s="32" t="s">
        <v>12</v>
      </c>
      <c r="B16" s="4"/>
      <c r="C16" s="33">
        <f>'Table 2 - General Enrolment'!G15</f>
        <v>248689233.06926358</v>
      </c>
      <c r="D16" s="34">
        <f>'Table 2 - General Enrolment'!K15</f>
        <v>13332578.54</v>
      </c>
      <c r="E16" s="34">
        <f>'Table 3 - HHRD'!L15</f>
        <v>15790270.45</v>
      </c>
      <c r="F16" s="34">
        <f>'Table 4 - OSPGs'!M15</f>
        <v>4148945.51</v>
      </c>
      <c r="G16" s="34">
        <f>'Table 5-First Gen &amp; Aboriginal'!E15</f>
        <v>394080.92</v>
      </c>
      <c r="H16" s="34">
        <f>'Table 5-First Gen &amp; Aboriginal'!J15</f>
        <v>451885</v>
      </c>
      <c r="I16" s="34">
        <f>'Table 6 - FL'!J15</f>
        <v>32154629</v>
      </c>
      <c r="J16" s="34">
        <f>'Table 7 - Disabilities'!K15</f>
        <v>1161913.86</v>
      </c>
      <c r="K16" s="13">
        <f t="shared" si="0"/>
        <v>316123536.3492636</v>
      </c>
    </row>
    <row r="17" spans="1:11" ht="24" customHeight="1">
      <c r="A17" s="28" t="s">
        <v>13</v>
      </c>
      <c r="B17" s="3"/>
      <c r="C17" s="29">
        <f>'Table 2 - General Enrolment'!G16</f>
        <v>166332454.76882455</v>
      </c>
      <c r="D17" s="30">
        <f>'Table 2 - General Enrolment'!K16</f>
        <v>8711702.9</v>
      </c>
      <c r="E17" s="30">
        <f>'Table 3 - HHRD'!L16</f>
        <v>8402722.12</v>
      </c>
      <c r="F17" s="30">
        <f>'Table 4 - OSPGs'!M16</f>
        <v>2567305.73</v>
      </c>
      <c r="G17" s="30">
        <f>'Table 5-First Gen &amp; Aboriginal'!E16</f>
        <v>81627</v>
      </c>
      <c r="H17" s="30">
        <f>'Table 5-First Gen &amp; Aboriginal'!J16</f>
        <v>723699</v>
      </c>
      <c r="I17" s="30">
        <f>'Table 6 - FL'!J16</f>
        <v>0</v>
      </c>
      <c r="J17" s="30">
        <f>'Table 7 - Disabilities'!K16</f>
        <v>1763350.6199999999</v>
      </c>
      <c r="K17" s="12">
        <f t="shared" si="0"/>
        <v>188582862.13882455</v>
      </c>
    </row>
    <row r="18" spans="1:11" ht="24" customHeight="1">
      <c r="A18" s="28" t="s">
        <v>14</v>
      </c>
      <c r="B18" s="3"/>
      <c r="C18" s="29">
        <f>'Table 2 - General Enrolment'!G17</f>
        <v>192606027.10915995</v>
      </c>
      <c r="D18" s="30">
        <f>'Table 2 - General Enrolment'!K17</f>
        <v>10027373.6</v>
      </c>
      <c r="E18" s="30">
        <f>'Table 3 - HHRD'!L17</f>
        <v>670274.83</v>
      </c>
      <c r="F18" s="30">
        <f>'Table 4 - OSPGs'!M17</f>
        <v>1306813.03</v>
      </c>
      <c r="G18" s="30">
        <f>'Table 5-First Gen &amp; Aboriginal'!E17</f>
        <v>612506.57</v>
      </c>
      <c r="H18" s="30">
        <f>'Table 5-First Gen &amp; Aboriginal'!J17</f>
        <v>562059</v>
      </c>
      <c r="I18" s="30">
        <f>'Table 6 - FL'!J17</f>
        <v>0</v>
      </c>
      <c r="J18" s="30">
        <f>'Table 7 - Disabilities'!K17</f>
        <v>1256150.03</v>
      </c>
      <c r="K18" s="12">
        <f t="shared" si="0"/>
        <v>207041204.16915995</v>
      </c>
    </row>
    <row r="19" spans="1:11" ht="24" customHeight="1">
      <c r="A19" s="32" t="s">
        <v>15</v>
      </c>
      <c r="B19" s="4"/>
      <c r="C19" s="33">
        <f>'Table 2 - General Enrolment'!G18</f>
        <v>568009257.6542631</v>
      </c>
      <c r="D19" s="34">
        <f>'Table 2 - General Enrolment'!K18</f>
        <v>28009908.11</v>
      </c>
      <c r="E19" s="34">
        <f>'Table 3 - HHRD'!L18</f>
        <v>36857583.269999996</v>
      </c>
      <c r="F19" s="34">
        <f>'Table 4 - OSPGs'!M18</f>
        <v>15543452.82</v>
      </c>
      <c r="G19" s="34">
        <f>'Table 5-First Gen &amp; Aboriginal'!E18</f>
        <v>752098.63</v>
      </c>
      <c r="H19" s="34">
        <f>'Table 5-First Gen &amp; Aboriginal'!J18</f>
        <v>674839</v>
      </c>
      <c r="I19" s="34">
        <f>'Table 6 - FL'!J18</f>
        <v>450640</v>
      </c>
      <c r="J19" s="34">
        <f>'Table 7 - Disabilities'!K18</f>
        <v>2100002.05</v>
      </c>
      <c r="K19" s="13">
        <f t="shared" si="0"/>
        <v>652397781.5342631</v>
      </c>
    </row>
    <row r="20" spans="1:11" ht="24" customHeight="1">
      <c r="A20" s="28" t="s">
        <v>16</v>
      </c>
      <c r="B20" s="3"/>
      <c r="C20" s="29">
        <f>'Table 2 - General Enrolment'!G19</f>
        <v>37374803.22092889</v>
      </c>
      <c r="D20" s="30">
        <f>'Table 2 - General Enrolment'!K19</f>
        <v>2135693.87</v>
      </c>
      <c r="E20" s="30">
        <f>'Table 3 - HHRD'!L19</f>
        <v>2046460.37</v>
      </c>
      <c r="F20" s="30">
        <f>'Table 4 - OSPGs'!M19</f>
        <v>4859064.529999999</v>
      </c>
      <c r="G20" s="30">
        <f>'Table 5-First Gen &amp; Aboriginal'!E19</f>
        <v>176697</v>
      </c>
      <c r="H20" s="30">
        <f>'Table 5-First Gen &amp; Aboriginal'!J19</f>
        <v>679366</v>
      </c>
      <c r="I20" s="30">
        <f>'Table 6 - FL'!J19</f>
        <v>0</v>
      </c>
      <c r="J20" s="30">
        <f>'Table 7 - Disabilities'!K19</f>
        <v>534710.89</v>
      </c>
      <c r="K20" s="12">
        <f t="shared" si="0"/>
        <v>47806795.88092889</v>
      </c>
    </row>
    <row r="21" spans="1:11" ht="24" customHeight="1">
      <c r="A21" s="28" t="s">
        <v>17</v>
      </c>
      <c r="B21" s="3"/>
      <c r="C21" s="29">
        <f>'Table 2 - General Enrolment'!G20</f>
        <v>47236499.59528873</v>
      </c>
      <c r="D21" s="30">
        <f>'Table 2 - General Enrolment'!K20</f>
        <v>2176277.2199999997</v>
      </c>
      <c r="E21" s="30">
        <f>'Table 3 - HHRD'!L20</f>
        <v>0</v>
      </c>
      <c r="F21" s="30">
        <f>'Table 4 - OSPGs'!M20</f>
        <v>14006112.43</v>
      </c>
      <c r="G21" s="30">
        <f>'Table 5-First Gen &amp; Aboriginal'!E20</f>
        <v>271950</v>
      </c>
      <c r="H21" s="30">
        <f>'Table 5-First Gen &amp; Aboriginal'!J20</f>
        <v>209922</v>
      </c>
      <c r="I21" s="30">
        <f>'Table 6 - FL'!J20</f>
        <v>0</v>
      </c>
      <c r="J21" s="30">
        <f>'Table 7 - Disabilities'!K20</f>
        <v>296483.63</v>
      </c>
      <c r="K21" s="12">
        <f t="shared" si="0"/>
        <v>64197244.87528873</v>
      </c>
    </row>
    <row r="22" spans="1:11" ht="24" customHeight="1">
      <c r="A22" s="32" t="s">
        <v>18</v>
      </c>
      <c r="B22" s="4"/>
      <c r="C22" s="33">
        <f>'Table 2 - General Enrolment'!G21</f>
        <v>227444442.29091004</v>
      </c>
      <c r="D22" s="34">
        <f>'Table 2 - General Enrolment'!K21</f>
        <v>11350415.22</v>
      </c>
      <c r="E22" s="34">
        <f>'Table 3 - HHRD'!L21</f>
        <v>1294697.39</v>
      </c>
      <c r="F22" s="34">
        <f>'Table 4 - OSPGs'!M21</f>
        <v>2728543.55</v>
      </c>
      <c r="G22" s="34">
        <f>'Table 5-First Gen &amp; Aboriginal'!E21</f>
        <v>61165</v>
      </c>
      <c r="H22" s="34">
        <f>'Table 5-First Gen &amp; Aboriginal'!J21</f>
        <v>267194</v>
      </c>
      <c r="I22" s="34">
        <f>'Table 6 - FL'!J21</f>
        <v>0</v>
      </c>
      <c r="J22" s="34">
        <f>'Table 7 - Disabilities'!K21</f>
        <v>766183.19</v>
      </c>
      <c r="K22" s="13">
        <f t="shared" si="0"/>
        <v>243912640.64091003</v>
      </c>
    </row>
    <row r="23" spans="1:11" ht="24" customHeight="1">
      <c r="A23" s="28" t="s">
        <v>19</v>
      </c>
      <c r="B23" s="3"/>
      <c r="C23" s="29">
        <f>'Table 2 - General Enrolment'!G22</f>
        <v>257470773.25464225</v>
      </c>
      <c r="D23" s="30">
        <f>'Table 2 - General Enrolment'!K22</f>
        <v>13877198.490000002</v>
      </c>
      <c r="E23" s="30">
        <f>'Table 3 - HHRD'!L22</f>
        <v>18446406.930000003</v>
      </c>
      <c r="F23" s="30">
        <f>'Table 4 - OSPGs'!M22</f>
        <v>3799692.1100000003</v>
      </c>
      <c r="G23" s="30">
        <f>'Table 5-First Gen &amp; Aboriginal'!E22</f>
        <v>426000</v>
      </c>
      <c r="H23" s="30">
        <f>'Table 5-First Gen &amp; Aboriginal'!J22</f>
        <v>426687</v>
      </c>
      <c r="I23" s="30">
        <f>'Table 6 - FL'!J22</f>
        <v>0</v>
      </c>
      <c r="J23" s="30">
        <f>'Table 7 - Disabilities'!K22</f>
        <v>958821.67</v>
      </c>
      <c r="K23" s="12">
        <f t="shared" si="0"/>
        <v>295405579.4546423</v>
      </c>
    </row>
    <row r="24" spans="1:11" ht="24" customHeight="1">
      <c r="A24" s="28" t="s">
        <v>20</v>
      </c>
      <c r="B24" s="3"/>
      <c r="C24" s="29">
        <f>'Table 2 - General Enrolment'!G23</f>
        <v>98512511.14044744</v>
      </c>
      <c r="D24" s="30">
        <f>'Table 2 - General Enrolment'!K23</f>
        <v>5183543.1</v>
      </c>
      <c r="E24" s="30">
        <f>'Table 3 - HHRD'!L23</f>
        <v>0</v>
      </c>
      <c r="F24" s="30">
        <f>'Table 4 - OSPGs'!M23</f>
        <v>462438.11</v>
      </c>
      <c r="G24" s="30">
        <f>'Table 5-First Gen &amp; Aboriginal'!E23</f>
        <v>76098</v>
      </c>
      <c r="H24" s="30">
        <f>'Table 5-First Gen &amp; Aboriginal'!J23</f>
        <v>289537</v>
      </c>
      <c r="I24" s="30">
        <f>'Table 6 - FL'!J23</f>
        <v>0</v>
      </c>
      <c r="J24" s="30">
        <f>'Table 7 - Disabilities'!K23</f>
        <v>518162.83</v>
      </c>
      <c r="K24" s="12">
        <f t="shared" si="0"/>
        <v>105042290.18044743</v>
      </c>
    </row>
    <row r="25" spans="1:11" ht="24" customHeight="1">
      <c r="A25" s="32" t="s">
        <v>21</v>
      </c>
      <c r="B25" s="4"/>
      <c r="C25" s="33">
        <f>'Table 2 - General Enrolment'!G24</f>
        <v>90871199.22</v>
      </c>
      <c r="D25" s="34">
        <f>'Table 2 - General Enrolment'!K24</f>
        <v>4685380.45</v>
      </c>
      <c r="E25" s="34">
        <f>'Table 3 - HHRD'!L24</f>
        <v>140519.56</v>
      </c>
      <c r="F25" s="34">
        <f>'Table 4 - OSPGs'!M24</f>
        <v>971632.81</v>
      </c>
      <c r="G25" s="34">
        <f>'Table 5-First Gen &amp; Aboriginal'!E24</f>
        <v>139487</v>
      </c>
      <c r="H25" s="34">
        <f>'Table 5-First Gen &amp; Aboriginal'!J24</f>
        <v>297237</v>
      </c>
      <c r="I25" s="34">
        <f>'Table 6 - FL'!J24</f>
        <v>0</v>
      </c>
      <c r="J25" s="34">
        <f>'Table 7 - Disabilities'!K24</f>
        <v>437532.91000000003</v>
      </c>
      <c r="K25" s="13">
        <f t="shared" si="0"/>
        <v>97542988.95</v>
      </c>
    </row>
    <row r="26" spans="1:11" ht="24" customHeight="1">
      <c r="A26" s="28" t="s">
        <v>22</v>
      </c>
      <c r="B26" s="3"/>
      <c r="C26" s="29">
        <f>'Table 2 - General Enrolment'!G25</f>
        <v>273721478.7539986</v>
      </c>
      <c r="D26" s="30">
        <f>'Table 2 - General Enrolment'!K25</f>
        <v>14774199.76</v>
      </c>
      <c r="E26" s="30">
        <f>'Table 3 - HHRD'!L25</f>
        <v>3401402.38</v>
      </c>
      <c r="F26" s="30">
        <f>'Table 4 - OSPGs'!M25</f>
        <v>2503680.96</v>
      </c>
      <c r="G26" s="30">
        <f>'Table 5-First Gen &amp; Aboriginal'!E25</f>
        <v>429590</v>
      </c>
      <c r="H26" s="30">
        <f>'Table 5-First Gen &amp; Aboriginal'!J25</f>
        <v>459424</v>
      </c>
      <c r="I26" s="30">
        <f>'Table 6 - FL'!J25</f>
        <v>7443042</v>
      </c>
      <c r="J26" s="30">
        <f>'Table 7 - Disabilities'!K25</f>
        <v>3084746.5999999996</v>
      </c>
      <c r="K26" s="12">
        <f t="shared" si="0"/>
        <v>305817564.45399857</v>
      </c>
    </row>
    <row r="27" spans="1:11" ht="24" customHeight="1">
      <c r="A27" s="28" t="s">
        <v>23</v>
      </c>
      <c r="B27" s="3"/>
      <c r="C27" s="29">
        <f>'Table 2 - General Enrolment'!G26</f>
        <v>101496.96</v>
      </c>
      <c r="D27" s="30">
        <f>'Table 2 - General Enrolment'!K26</f>
        <v>0</v>
      </c>
      <c r="E27" s="30">
        <f>'Table 3 - HHRD'!L26</f>
        <v>0</v>
      </c>
      <c r="F27" s="30">
        <f>'Table 4 - OSPGs'!M26</f>
        <v>9394</v>
      </c>
      <c r="G27" s="30">
        <f>'Table 5-First Gen &amp; Aboriginal'!E26</f>
        <v>10834</v>
      </c>
      <c r="H27" s="30">
        <f>'Table 5-First Gen &amp; Aboriginal'!J26</f>
        <v>0</v>
      </c>
      <c r="I27" s="30">
        <f>'Table 6 - FL'!J26</f>
        <v>250579.96</v>
      </c>
      <c r="J27" s="30">
        <f>'Table 7 - Disabilities'!K26</f>
        <v>60554.2</v>
      </c>
      <c r="K27" s="12">
        <f t="shared" si="0"/>
        <v>432859.12</v>
      </c>
    </row>
    <row r="28" spans="1:11" ht="28.5" customHeight="1" thickBot="1">
      <c r="A28" s="36" t="s">
        <v>75</v>
      </c>
      <c r="B28" s="5"/>
      <c r="C28" s="37">
        <f aca="true" t="shared" si="1" ref="C28:K28">SUM(C5:C27)</f>
        <v>2974778203.622126</v>
      </c>
      <c r="D28" s="38">
        <f t="shared" si="1"/>
        <v>154321894.99999997</v>
      </c>
      <c r="E28" s="38">
        <f t="shared" si="1"/>
        <v>138239921.56</v>
      </c>
      <c r="F28" s="38">
        <f t="shared" si="1"/>
        <v>99394681</v>
      </c>
      <c r="G28" s="38">
        <f t="shared" si="1"/>
        <v>6312941.029999999</v>
      </c>
      <c r="H28" s="38">
        <f t="shared" si="1"/>
        <v>10593935</v>
      </c>
      <c r="I28" s="38">
        <f t="shared" si="1"/>
        <v>54884831</v>
      </c>
      <c r="J28" s="38">
        <f t="shared" si="1"/>
        <v>17567719.3</v>
      </c>
      <c r="K28" s="14">
        <f t="shared" si="1"/>
        <v>3456094127.512126</v>
      </c>
    </row>
    <row r="29" ht="17.25" customHeight="1" thickTop="1"/>
    <row r="30" spans="3:10" ht="15">
      <c r="C30" s="26"/>
      <c r="D30" s="26"/>
      <c r="E30" s="26"/>
      <c r="F30" s="26"/>
      <c r="G30" s="26"/>
      <c r="H30" s="26"/>
      <c r="I30" s="26"/>
      <c r="J30" s="26"/>
    </row>
    <row r="31" spans="3:12" ht="15">
      <c r="C31" s="26"/>
      <c r="D31" s="26"/>
      <c r="E31" s="26"/>
      <c r="F31" s="26"/>
      <c r="G31" s="26"/>
      <c r="H31" s="26"/>
      <c r="I31" s="26"/>
      <c r="J31" s="26"/>
      <c r="L31" s="26"/>
    </row>
  </sheetData>
  <sheetProtection/>
  <mergeCells count="1">
    <mergeCell ref="A1:K1"/>
  </mergeCells>
  <printOptions/>
  <pageMargins left="0.7874015748031497" right="0.7874015748031497" top="1.1811023622047245" bottom="0.3937007874015748" header="0.3937007874015748" footer="0.3937007874015748"/>
  <pageSetup horizontalDpi="600" verticalDpi="600" orientation="landscape" scale="60" r:id="rId1"/>
  <headerFooter alignWithMargins="0">
    <oddFooter>&amp;L&amp;"-,Regular"&amp;8Sheet: &amp;A
File: &amp;F&amp;R&amp;"-,Regular"&amp;8Page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tabSelected="1" view="pageBreakPreview" zoomScale="70" zoomScaleNormal="55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H2" sqref="H2"/>
    </sheetView>
  </sheetViews>
  <sheetFormatPr defaultColWidth="8.8515625" defaultRowHeight="15"/>
  <cols>
    <col min="1" max="1" width="26.7109375" style="8" customWidth="1"/>
    <col min="2" max="2" width="3.28125" style="8" customWidth="1"/>
    <col min="3" max="7" width="19.28125" style="9" customWidth="1"/>
    <col min="8" max="8" width="3.28125" style="8" customWidth="1"/>
    <col min="9" max="11" width="19.28125" style="9" customWidth="1"/>
    <col min="12" max="12" width="8.8515625" style="0" customWidth="1"/>
    <col min="13" max="13" width="15.57421875" style="0" customWidth="1"/>
  </cols>
  <sheetData>
    <row r="1" spans="1:11" s="1" customFormat="1" ht="63.75" thickBot="1">
      <c r="A1" s="51" t="s">
        <v>73</v>
      </c>
      <c r="B1" s="22"/>
      <c r="C1" s="18" t="s">
        <v>74</v>
      </c>
      <c r="D1" s="10"/>
      <c r="E1" s="10"/>
      <c r="F1" s="10"/>
      <c r="G1" s="11"/>
      <c r="H1" s="10"/>
      <c r="I1" s="18" t="s">
        <v>32</v>
      </c>
      <c r="J1" s="10"/>
      <c r="K1" s="11"/>
    </row>
    <row r="2" spans="1:11" s="1" customFormat="1" ht="15">
      <c r="A2" s="55" t="s">
        <v>105</v>
      </c>
      <c r="B2" s="15"/>
      <c r="C2" s="23"/>
      <c r="D2" s="24"/>
      <c r="E2" s="25"/>
      <c r="F2" s="15"/>
      <c r="G2" s="20"/>
      <c r="H2" s="15"/>
      <c r="I2" s="19"/>
      <c r="J2" s="15"/>
      <c r="K2" s="20"/>
    </row>
    <row r="3" spans="1:11" s="2" customFormat="1" ht="47.25">
      <c r="A3" s="45" t="s">
        <v>95</v>
      </c>
      <c r="B3" s="16"/>
      <c r="C3" s="52" t="s">
        <v>93</v>
      </c>
      <c r="D3" s="46" t="s">
        <v>91</v>
      </c>
      <c r="E3" s="46" t="s">
        <v>92</v>
      </c>
      <c r="F3" s="46" t="s">
        <v>24</v>
      </c>
      <c r="G3" s="49" t="s">
        <v>52</v>
      </c>
      <c r="H3" s="16"/>
      <c r="I3" s="52" t="s">
        <v>33</v>
      </c>
      <c r="J3" s="46" t="s">
        <v>34</v>
      </c>
      <c r="K3" s="49" t="s">
        <v>52</v>
      </c>
    </row>
    <row r="4" spans="1:11" ht="24.75" customHeight="1">
      <c r="A4" s="28" t="s">
        <v>0</v>
      </c>
      <c r="B4" s="40"/>
      <c r="C4" s="29">
        <v>5601649.43</v>
      </c>
      <c r="D4" s="30">
        <v>933495.6140000005</v>
      </c>
      <c r="E4" s="30">
        <v>0</v>
      </c>
      <c r="F4" s="30">
        <v>69000</v>
      </c>
      <c r="G4" s="31">
        <f aca="true" t="shared" si="0" ref="G4:G26">SUM(C4:F4)</f>
        <v>6604145.044</v>
      </c>
      <c r="H4" s="40"/>
      <c r="I4" s="29">
        <v>268660.46</v>
      </c>
      <c r="J4" s="30">
        <v>20525.99</v>
      </c>
      <c r="K4" s="31">
        <f>SUM(I4:J4)</f>
        <v>289186.45</v>
      </c>
    </row>
    <row r="5" spans="1:11" ht="24.75" customHeight="1">
      <c r="A5" s="28" t="s">
        <v>1</v>
      </c>
      <c r="B5" s="40"/>
      <c r="C5" s="29">
        <v>73945631.75</v>
      </c>
      <c r="D5" s="30">
        <v>3460560.9209659332</v>
      </c>
      <c r="E5" s="30">
        <v>1440467</v>
      </c>
      <c r="F5" s="30">
        <v>1160025</v>
      </c>
      <c r="G5" s="31">
        <f t="shared" si="0"/>
        <v>80006684.67096594</v>
      </c>
      <c r="H5" s="40"/>
      <c r="I5" s="29">
        <v>3776103.51</v>
      </c>
      <c r="J5" s="30">
        <v>784864.71</v>
      </c>
      <c r="K5" s="31">
        <f aca="true" t="shared" si="1" ref="K5:K26">SUM(I5:J5)</f>
        <v>4560968.22</v>
      </c>
    </row>
    <row r="6" spans="1:11" ht="24.75" customHeight="1">
      <c r="A6" s="32" t="s">
        <v>2</v>
      </c>
      <c r="B6" s="41"/>
      <c r="C6" s="33">
        <v>135611286.12</v>
      </c>
      <c r="D6" s="34">
        <v>10412596.421929954</v>
      </c>
      <c r="E6" s="34">
        <v>2937373</v>
      </c>
      <c r="F6" s="34">
        <v>1639275</v>
      </c>
      <c r="G6" s="35">
        <f t="shared" si="0"/>
        <v>150600530.54192996</v>
      </c>
      <c r="H6" s="41"/>
      <c r="I6" s="33">
        <v>6287355.5</v>
      </c>
      <c r="J6" s="34">
        <v>569621.56</v>
      </c>
      <c r="K6" s="35">
        <f t="shared" si="1"/>
        <v>6856977.0600000005</v>
      </c>
    </row>
    <row r="7" spans="1:11" ht="24.75" customHeight="1">
      <c r="A7" s="28" t="s">
        <v>3</v>
      </c>
      <c r="B7" s="40"/>
      <c r="C7" s="29">
        <v>169886468.81</v>
      </c>
      <c r="D7" s="30">
        <v>8040623.462449983</v>
      </c>
      <c r="E7" s="30">
        <v>4552575</v>
      </c>
      <c r="F7" s="30">
        <v>1869525</v>
      </c>
      <c r="G7" s="31">
        <f t="shared" si="0"/>
        <v>184349192.27244997</v>
      </c>
      <c r="H7" s="40"/>
      <c r="I7" s="29">
        <v>7696757.34</v>
      </c>
      <c r="J7" s="30">
        <v>1546787.62</v>
      </c>
      <c r="K7" s="31">
        <f t="shared" si="1"/>
        <v>9243544.96</v>
      </c>
    </row>
    <row r="8" spans="1:11" ht="24.75" customHeight="1">
      <c r="A8" s="28" t="s">
        <v>4</v>
      </c>
      <c r="B8" s="40"/>
      <c r="C8" s="29">
        <v>45913575.4</v>
      </c>
      <c r="D8" s="30">
        <v>886135.4278106476</v>
      </c>
      <c r="E8" s="30">
        <v>821674</v>
      </c>
      <c r="F8" s="30">
        <v>528150</v>
      </c>
      <c r="G8" s="31">
        <f t="shared" si="0"/>
        <v>48149534.827810645</v>
      </c>
      <c r="H8" s="40"/>
      <c r="I8" s="29">
        <v>2334317.42</v>
      </c>
      <c r="J8" s="30">
        <v>377245.1</v>
      </c>
      <c r="K8" s="31">
        <f t="shared" si="1"/>
        <v>2711562.52</v>
      </c>
    </row>
    <row r="9" spans="1:11" ht="24.75" customHeight="1">
      <c r="A9" s="32" t="s">
        <v>5</v>
      </c>
      <c r="B9" s="41"/>
      <c r="C9" s="33">
        <v>46627275.274862215</v>
      </c>
      <c r="D9" s="34">
        <v>1072644</v>
      </c>
      <c r="E9" s="34">
        <v>1665368</v>
      </c>
      <c r="F9" s="34">
        <v>509025</v>
      </c>
      <c r="G9" s="35">
        <f t="shared" si="0"/>
        <v>49874312.274862215</v>
      </c>
      <c r="H9" s="41"/>
      <c r="I9" s="33">
        <v>2287106.73</v>
      </c>
      <c r="J9" s="34">
        <v>353370.54</v>
      </c>
      <c r="K9" s="35">
        <f t="shared" si="1"/>
        <v>2640477.27</v>
      </c>
    </row>
    <row r="10" spans="1:11" ht="24.75" customHeight="1">
      <c r="A10" s="28" t="s">
        <v>6</v>
      </c>
      <c r="B10" s="40"/>
      <c r="C10" s="29">
        <v>962845.3</v>
      </c>
      <c r="D10" s="30">
        <v>0</v>
      </c>
      <c r="E10" s="30">
        <v>0</v>
      </c>
      <c r="F10" s="30">
        <v>6075</v>
      </c>
      <c r="G10" s="31">
        <f t="shared" si="0"/>
        <v>968920.3</v>
      </c>
      <c r="H10" s="40"/>
      <c r="I10" s="29">
        <v>42910.55</v>
      </c>
      <c r="J10" s="30">
        <v>189.25</v>
      </c>
      <c r="K10" s="31">
        <f t="shared" si="1"/>
        <v>43099.8</v>
      </c>
    </row>
    <row r="11" spans="1:11" ht="24.75" customHeight="1">
      <c r="A11" s="28" t="s">
        <v>7</v>
      </c>
      <c r="B11" s="40"/>
      <c r="C11" s="29">
        <v>182334133.77</v>
      </c>
      <c r="D11" s="30">
        <v>6453654.434880026</v>
      </c>
      <c r="E11" s="30">
        <v>8139541</v>
      </c>
      <c r="F11" s="30">
        <v>1895175</v>
      </c>
      <c r="G11" s="31">
        <f t="shared" si="0"/>
        <v>198822504.20488003</v>
      </c>
      <c r="H11" s="40"/>
      <c r="I11" s="29">
        <v>9141062.75</v>
      </c>
      <c r="J11" s="30">
        <v>1969295.59</v>
      </c>
      <c r="K11" s="31">
        <f t="shared" si="1"/>
        <v>11110358.34</v>
      </c>
    </row>
    <row r="12" spans="1:11" ht="24.75" customHeight="1">
      <c r="A12" s="32" t="s">
        <v>8</v>
      </c>
      <c r="B12" s="41"/>
      <c r="C12" s="33">
        <v>24173151.54</v>
      </c>
      <c r="D12" s="34">
        <v>307080.62</v>
      </c>
      <c r="E12" s="34">
        <f>318350+256590</f>
        <v>574940</v>
      </c>
      <c r="F12" s="34">
        <v>294075</v>
      </c>
      <c r="G12" s="35">
        <f t="shared" si="0"/>
        <v>25349247.16</v>
      </c>
      <c r="H12" s="41"/>
      <c r="I12" s="33">
        <v>1251384.18</v>
      </c>
      <c r="J12" s="34">
        <v>261353.22</v>
      </c>
      <c r="K12" s="35">
        <f t="shared" si="1"/>
        <v>1512737.4</v>
      </c>
    </row>
    <row r="13" spans="1:11" ht="24.75" customHeight="1">
      <c r="A13" s="28" t="s">
        <v>9</v>
      </c>
      <c r="B13" s="40"/>
      <c r="C13" s="29">
        <v>0</v>
      </c>
      <c r="D13" s="30">
        <v>0</v>
      </c>
      <c r="E13" s="30">
        <v>0</v>
      </c>
      <c r="F13" s="30">
        <v>27000</v>
      </c>
      <c r="G13" s="31">
        <f t="shared" si="0"/>
        <v>27000</v>
      </c>
      <c r="H13" s="40"/>
      <c r="I13" s="29">
        <v>129875.39</v>
      </c>
      <c r="J13" s="30">
        <v>0</v>
      </c>
      <c r="K13" s="31">
        <f t="shared" si="1"/>
        <v>129875.39</v>
      </c>
    </row>
    <row r="14" spans="1:11" ht="24.75" customHeight="1">
      <c r="A14" s="28" t="s">
        <v>11</v>
      </c>
      <c r="B14" s="40"/>
      <c r="C14" s="29">
        <v>18710317.11</v>
      </c>
      <c r="D14" s="30">
        <v>1804446.1775</v>
      </c>
      <c r="E14" s="30">
        <v>890317</v>
      </c>
      <c r="F14" s="30">
        <v>250875</v>
      </c>
      <c r="G14" s="31">
        <f t="shared" si="0"/>
        <v>21655955.287499998</v>
      </c>
      <c r="H14" s="40"/>
      <c r="I14" s="29">
        <v>912879.7</v>
      </c>
      <c r="J14" s="30">
        <v>45956.63</v>
      </c>
      <c r="K14" s="31">
        <f t="shared" si="1"/>
        <v>958836.33</v>
      </c>
    </row>
    <row r="15" spans="1:11" ht="24.75" customHeight="1">
      <c r="A15" s="32" t="s">
        <v>12</v>
      </c>
      <c r="B15" s="41"/>
      <c r="C15" s="33">
        <v>229130984.76</v>
      </c>
      <c r="D15" s="34">
        <v>8584095.309263589</v>
      </c>
      <c r="E15" s="34">
        <v>8450478</v>
      </c>
      <c r="F15" s="34">
        <v>2523675</v>
      </c>
      <c r="G15" s="35">
        <f t="shared" si="0"/>
        <v>248689233.06926358</v>
      </c>
      <c r="H15" s="41"/>
      <c r="I15" s="33">
        <v>11122482.28</v>
      </c>
      <c r="J15" s="34">
        <v>2210096.26</v>
      </c>
      <c r="K15" s="35">
        <f t="shared" si="1"/>
        <v>13332578.54</v>
      </c>
    </row>
    <row r="16" spans="1:11" ht="24.75" customHeight="1">
      <c r="A16" s="28" t="s">
        <v>13</v>
      </c>
      <c r="B16" s="40"/>
      <c r="C16" s="29">
        <v>153526174.9657337</v>
      </c>
      <c r="D16" s="30">
        <v>5151386.803090842</v>
      </c>
      <c r="E16" s="30">
        <v>6105768</v>
      </c>
      <c r="F16" s="30">
        <v>1549125</v>
      </c>
      <c r="G16" s="31">
        <f t="shared" si="0"/>
        <v>166332454.76882455</v>
      </c>
      <c r="H16" s="40"/>
      <c r="I16" s="29">
        <v>6908773.71</v>
      </c>
      <c r="J16" s="30">
        <v>1802929.19</v>
      </c>
      <c r="K16" s="31">
        <f t="shared" si="1"/>
        <v>8711702.9</v>
      </c>
    </row>
    <row r="17" spans="1:11" ht="24.75" customHeight="1">
      <c r="A17" s="28" t="s">
        <v>14</v>
      </c>
      <c r="B17" s="40"/>
      <c r="C17" s="29">
        <v>171161313.67</v>
      </c>
      <c r="D17" s="30">
        <v>13189768.439159963</v>
      </c>
      <c r="E17" s="30">
        <v>6654670</v>
      </c>
      <c r="F17" s="30">
        <v>1600275</v>
      </c>
      <c r="G17" s="31">
        <f t="shared" si="0"/>
        <v>192606027.10915995</v>
      </c>
      <c r="H17" s="40"/>
      <c r="I17" s="29">
        <v>8511548.86</v>
      </c>
      <c r="J17" s="30">
        <v>1515824.74</v>
      </c>
      <c r="K17" s="31">
        <f t="shared" si="1"/>
        <v>10027373.6</v>
      </c>
    </row>
    <row r="18" spans="1:11" ht="24.75" customHeight="1">
      <c r="A18" s="32" t="s">
        <v>15</v>
      </c>
      <c r="B18" s="41"/>
      <c r="C18" s="33">
        <v>533633161.87</v>
      </c>
      <c r="D18" s="34">
        <v>11593313.784263082</v>
      </c>
      <c r="E18" s="34">
        <v>17450582</v>
      </c>
      <c r="F18" s="34">
        <v>5332200</v>
      </c>
      <c r="G18" s="35">
        <f t="shared" si="0"/>
        <v>568009257.6542631</v>
      </c>
      <c r="H18" s="41"/>
      <c r="I18" s="33">
        <v>24165753.54</v>
      </c>
      <c r="J18" s="34">
        <v>3844154.57</v>
      </c>
      <c r="K18" s="35">
        <f t="shared" si="1"/>
        <v>28009908.11</v>
      </c>
    </row>
    <row r="19" spans="1:11" ht="24.75" customHeight="1">
      <c r="A19" s="28" t="s">
        <v>16</v>
      </c>
      <c r="B19" s="40"/>
      <c r="C19" s="29">
        <v>34155064.76</v>
      </c>
      <c r="D19" s="30">
        <v>1859942.4609288955</v>
      </c>
      <c r="E19" s="30">
        <v>856996</v>
      </c>
      <c r="F19" s="30">
        <v>502800</v>
      </c>
      <c r="G19" s="31">
        <f t="shared" si="0"/>
        <v>37374803.22092889</v>
      </c>
      <c r="H19" s="40"/>
      <c r="I19" s="29">
        <v>1916768.8900000001</v>
      </c>
      <c r="J19" s="30">
        <v>218924.98</v>
      </c>
      <c r="K19" s="31">
        <f t="shared" si="1"/>
        <v>2135693.87</v>
      </c>
    </row>
    <row r="20" spans="1:11" ht="24.75" customHeight="1">
      <c r="A20" s="28" t="s">
        <v>17</v>
      </c>
      <c r="B20" s="40"/>
      <c r="C20" s="29">
        <v>36053238.09</v>
      </c>
      <c r="D20" s="30">
        <v>8294915.505288727</v>
      </c>
      <c r="E20" s="30">
        <v>2305896</v>
      </c>
      <c r="F20" s="30">
        <v>582450</v>
      </c>
      <c r="G20" s="31">
        <f t="shared" si="0"/>
        <v>47236499.59528873</v>
      </c>
      <c r="H20" s="40"/>
      <c r="I20" s="29">
        <v>1923010.1199999999</v>
      </c>
      <c r="J20" s="30">
        <v>253267.1</v>
      </c>
      <c r="K20" s="31">
        <f t="shared" si="1"/>
        <v>2176277.2199999997</v>
      </c>
    </row>
    <row r="21" spans="1:11" ht="24.75" customHeight="1">
      <c r="A21" s="32" t="s">
        <v>18</v>
      </c>
      <c r="B21" s="41"/>
      <c r="C21" s="33">
        <v>209537116.80698198</v>
      </c>
      <c r="D21" s="34">
        <v>9054432.483928045</v>
      </c>
      <c r="E21" s="34">
        <v>6522343</v>
      </c>
      <c r="F21" s="34">
        <v>2330550</v>
      </c>
      <c r="G21" s="35">
        <f t="shared" si="0"/>
        <v>227444442.29091004</v>
      </c>
      <c r="H21" s="41"/>
      <c r="I21" s="33">
        <v>9482696.14</v>
      </c>
      <c r="J21" s="34">
        <v>1867719.08</v>
      </c>
      <c r="K21" s="35">
        <f t="shared" si="1"/>
        <v>11350415.22</v>
      </c>
    </row>
    <row r="22" spans="1:11" ht="24.75" customHeight="1">
      <c r="A22" s="28" t="s">
        <v>19</v>
      </c>
      <c r="B22" s="40"/>
      <c r="C22" s="29">
        <v>238593825.8527114</v>
      </c>
      <c r="D22" s="30">
        <v>6342480.401930841</v>
      </c>
      <c r="E22" s="30">
        <v>10043792</v>
      </c>
      <c r="F22" s="30">
        <v>2490675</v>
      </c>
      <c r="G22" s="31">
        <f t="shared" si="0"/>
        <v>257470773.25464225</v>
      </c>
      <c r="H22" s="40"/>
      <c r="I22" s="29">
        <v>11306415.190000001</v>
      </c>
      <c r="J22" s="30">
        <v>2570783.3</v>
      </c>
      <c r="K22" s="31">
        <f t="shared" si="1"/>
        <v>13877198.490000002</v>
      </c>
    </row>
    <row r="23" spans="1:11" ht="24.75" customHeight="1">
      <c r="A23" s="28" t="s">
        <v>20</v>
      </c>
      <c r="B23" s="40"/>
      <c r="C23" s="29">
        <v>86945802.79</v>
      </c>
      <c r="D23" s="30">
        <v>8183690.350447431</v>
      </c>
      <c r="E23" s="30">
        <v>2213168</v>
      </c>
      <c r="F23" s="30">
        <v>1169850</v>
      </c>
      <c r="G23" s="31">
        <f t="shared" si="0"/>
        <v>98512511.14044744</v>
      </c>
      <c r="H23" s="40"/>
      <c r="I23" s="29">
        <v>4220197.97</v>
      </c>
      <c r="J23" s="30">
        <v>963345.13</v>
      </c>
      <c r="K23" s="31">
        <f t="shared" si="1"/>
        <v>5183543.1</v>
      </c>
    </row>
    <row r="24" spans="1:11" ht="24.75" customHeight="1">
      <c r="A24" s="32" t="s">
        <v>21</v>
      </c>
      <c r="B24" s="41"/>
      <c r="C24" s="33">
        <v>88302799.47</v>
      </c>
      <c r="D24" s="34">
        <v>0</v>
      </c>
      <c r="E24" s="34">
        <v>1569924.75</v>
      </c>
      <c r="F24" s="34">
        <v>998475</v>
      </c>
      <c r="G24" s="35">
        <f t="shared" si="0"/>
        <v>90871199.22</v>
      </c>
      <c r="H24" s="41"/>
      <c r="I24" s="33">
        <v>4301657.23</v>
      </c>
      <c r="J24" s="34">
        <v>383723.22</v>
      </c>
      <c r="K24" s="35">
        <f t="shared" si="1"/>
        <v>4685380.45</v>
      </c>
    </row>
    <row r="25" spans="1:11" ht="24.75" customHeight="1">
      <c r="A25" s="28" t="s">
        <v>22</v>
      </c>
      <c r="B25" s="40"/>
      <c r="C25" s="29">
        <v>264735771.20399857</v>
      </c>
      <c r="D25" s="30">
        <v>3100933.8</v>
      </c>
      <c r="E25" s="30">
        <v>2502648.75</v>
      </c>
      <c r="F25" s="30">
        <v>3382125</v>
      </c>
      <c r="G25" s="31">
        <f t="shared" si="0"/>
        <v>273721478.7539986</v>
      </c>
      <c r="H25" s="40"/>
      <c r="I25" s="29">
        <v>13053809.54</v>
      </c>
      <c r="J25" s="30">
        <v>1720390.22</v>
      </c>
      <c r="K25" s="31">
        <f t="shared" si="1"/>
        <v>14774199.76</v>
      </c>
    </row>
    <row r="26" spans="1:11" ht="24.75" customHeight="1">
      <c r="A26" s="28" t="s">
        <v>23</v>
      </c>
      <c r="B26" s="40"/>
      <c r="C26" s="29">
        <v>94071.96</v>
      </c>
      <c r="D26" s="30">
        <v>0</v>
      </c>
      <c r="E26" s="30">
        <v>0</v>
      </c>
      <c r="F26" s="30">
        <v>7425</v>
      </c>
      <c r="G26" s="31">
        <f t="shared" si="0"/>
        <v>101496.96</v>
      </c>
      <c r="H26" s="40"/>
      <c r="I26" s="29">
        <v>0</v>
      </c>
      <c r="J26" s="30">
        <v>0</v>
      </c>
      <c r="K26" s="31">
        <f t="shared" si="1"/>
        <v>0</v>
      </c>
    </row>
    <row r="27" spans="1:11" ht="28.5" customHeight="1" thickBot="1">
      <c r="A27" s="36" t="s">
        <v>75</v>
      </c>
      <c r="B27" s="36"/>
      <c r="C27" s="37">
        <f>SUM(C4:C26)</f>
        <v>2749635660.7042875</v>
      </c>
      <c r="D27" s="38">
        <f>SUM(D4:D26)</f>
        <v>108726196.41783795</v>
      </c>
      <c r="E27" s="38">
        <f>SUM(E4:E26)</f>
        <v>85698521.5</v>
      </c>
      <c r="F27" s="38">
        <f>SUM(F4:F26)</f>
        <v>30717825</v>
      </c>
      <c r="G27" s="39">
        <f>SUM(G4:G26)</f>
        <v>2974778203.622126</v>
      </c>
      <c r="H27" s="36"/>
      <c r="I27" s="37">
        <f>SUM(I4:I26)</f>
        <v>131041527</v>
      </c>
      <c r="J27" s="38">
        <f>SUM(J4:J26)</f>
        <v>23280368</v>
      </c>
      <c r="K27" s="39">
        <f>SUM(K4:K26)</f>
        <v>154321894.99999997</v>
      </c>
    </row>
    <row r="28" ht="15.75" thickTop="1"/>
    <row r="29" ht="15">
      <c r="C29" s="26"/>
    </row>
    <row r="30" spans="3:5" ht="15">
      <c r="C30" s="27"/>
      <c r="D30" s="27"/>
      <c r="E30" s="27"/>
    </row>
  </sheetData>
  <sheetProtection/>
  <printOptions/>
  <pageMargins left="0.7874015748031497" right="0.7874015748031497" top="1.1811023622047245" bottom="0.3937007874015748" header="0.3937007874015748" footer="0.3937007874015748"/>
  <pageSetup horizontalDpi="600" verticalDpi="600" orientation="landscape" scale="60" r:id="rId1"/>
  <headerFooter alignWithMargins="0">
    <oddFooter>&amp;L&amp;"-,Regular"&amp;8Sheet: &amp;A
File: &amp;F&amp;R&amp;"-,Regular"&amp;8Page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"/>
  <sheetViews>
    <sheetView view="pageBreakPreview" zoomScale="70" zoomScaleNormal="55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2" sqref="E2"/>
    </sheetView>
  </sheetViews>
  <sheetFormatPr defaultColWidth="9.140625" defaultRowHeight="15"/>
  <cols>
    <col min="1" max="1" width="27.00390625" style="8" customWidth="1"/>
    <col min="2" max="12" width="15.28125" style="9" customWidth="1"/>
  </cols>
  <sheetData>
    <row r="1" spans="1:12" s="1" customFormat="1" ht="51.75" customHeight="1" thickBot="1">
      <c r="A1" s="51" t="s">
        <v>76</v>
      </c>
      <c r="B1" s="18" t="s">
        <v>77</v>
      </c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s="1" customFormat="1" ht="15">
      <c r="A2" s="55" t="s">
        <v>105</v>
      </c>
      <c r="B2" s="19"/>
      <c r="C2" s="15"/>
      <c r="D2" s="15"/>
      <c r="E2" s="15"/>
      <c r="F2" s="15"/>
      <c r="G2" s="15"/>
      <c r="H2" s="15"/>
      <c r="I2" s="15"/>
      <c r="J2" s="15"/>
      <c r="K2" s="15"/>
      <c r="L2" s="20"/>
    </row>
    <row r="3" spans="1:12" s="2" customFormat="1" ht="63">
      <c r="A3" s="45" t="s">
        <v>95</v>
      </c>
      <c r="B3" s="52" t="s">
        <v>25</v>
      </c>
      <c r="C3" s="46" t="s">
        <v>26</v>
      </c>
      <c r="D3" s="46" t="s">
        <v>27</v>
      </c>
      <c r="E3" s="46" t="s">
        <v>96</v>
      </c>
      <c r="F3" s="46" t="s">
        <v>10</v>
      </c>
      <c r="G3" s="46" t="s">
        <v>28</v>
      </c>
      <c r="H3" s="46" t="s">
        <v>29</v>
      </c>
      <c r="I3" s="46" t="s">
        <v>30</v>
      </c>
      <c r="J3" s="46" t="s">
        <v>31</v>
      </c>
      <c r="K3" s="46" t="s">
        <v>57</v>
      </c>
      <c r="L3" s="49" t="s">
        <v>52</v>
      </c>
    </row>
    <row r="4" spans="1:12" ht="24" customHeight="1">
      <c r="A4" s="28" t="s">
        <v>0</v>
      </c>
      <c r="B4" s="29"/>
      <c r="C4" s="30"/>
      <c r="D4" s="30"/>
      <c r="E4" s="30">
        <v>0</v>
      </c>
      <c r="F4" s="30" t="s">
        <v>56</v>
      </c>
      <c r="G4" s="30"/>
      <c r="H4" s="30"/>
      <c r="I4" s="30"/>
      <c r="J4" s="30"/>
      <c r="K4" s="30"/>
      <c r="L4" s="31">
        <f aca="true" t="shared" si="0" ref="L4:L26">SUM(B4:K4)</f>
        <v>0</v>
      </c>
    </row>
    <row r="5" spans="1:12" ht="24" customHeight="1">
      <c r="A5" s="28" t="s">
        <v>1</v>
      </c>
      <c r="B5" s="29"/>
      <c r="C5" s="30"/>
      <c r="D5" s="30"/>
      <c r="E5" s="30">
        <v>0</v>
      </c>
      <c r="F5" s="30"/>
      <c r="G5" s="30"/>
      <c r="H5" s="30"/>
      <c r="I5" s="30"/>
      <c r="J5" s="30"/>
      <c r="K5" s="30">
        <v>49708.18</v>
      </c>
      <c r="L5" s="31">
        <f t="shared" si="0"/>
        <v>49708.18</v>
      </c>
    </row>
    <row r="6" spans="1:12" ht="24" customHeight="1">
      <c r="A6" s="32" t="s">
        <v>2</v>
      </c>
      <c r="B6" s="33"/>
      <c r="C6" s="34"/>
      <c r="D6" s="34"/>
      <c r="E6" s="34">
        <v>0</v>
      </c>
      <c r="F6" s="34"/>
      <c r="G6" s="34"/>
      <c r="H6" s="34"/>
      <c r="I6" s="34"/>
      <c r="J6" s="34"/>
      <c r="K6" s="34"/>
      <c r="L6" s="35">
        <f t="shared" si="0"/>
        <v>0</v>
      </c>
    </row>
    <row r="7" spans="1:12" ht="24" customHeight="1">
      <c r="A7" s="28" t="s">
        <v>3</v>
      </c>
      <c r="B7" s="29"/>
      <c r="C7" s="30"/>
      <c r="D7" s="30"/>
      <c r="E7" s="30">
        <v>0</v>
      </c>
      <c r="F7" s="30"/>
      <c r="G7" s="30"/>
      <c r="H7" s="30"/>
      <c r="I7" s="30"/>
      <c r="J7" s="30"/>
      <c r="K7" s="30"/>
      <c r="L7" s="31">
        <f t="shared" si="0"/>
        <v>0</v>
      </c>
    </row>
    <row r="8" spans="1:12" ht="24" customHeight="1">
      <c r="A8" s="28" t="s">
        <v>4</v>
      </c>
      <c r="B8" s="29"/>
      <c r="C8" s="30"/>
      <c r="D8" s="30"/>
      <c r="E8" s="30">
        <v>0</v>
      </c>
      <c r="F8" s="30"/>
      <c r="G8" s="30"/>
      <c r="H8" s="30">
        <v>2302334.04</v>
      </c>
      <c r="I8" s="30">
        <v>12905</v>
      </c>
      <c r="J8" s="30"/>
      <c r="K8" s="30">
        <v>150219.74</v>
      </c>
      <c r="L8" s="31">
        <f t="shared" si="0"/>
        <v>2465458.7800000003</v>
      </c>
    </row>
    <row r="9" spans="1:12" ht="24" customHeight="1">
      <c r="A9" s="32" t="s">
        <v>5</v>
      </c>
      <c r="B9" s="33"/>
      <c r="C9" s="34"/>
      <c r="D9" s="34"/>
      <c r="E9" s="34">
        <v>0</v>
      </c>
      <c r="F9" s="34"/>
      <c r="G9" s="34"/>
      <c r="H9" s="34"/>
      <c r="I9" s="34">
        <v>39437.270000000004</v>
      </c>
      <c r="J9" s="34"/>
      <c r="K9" s="34">
        <v>101681.57</v>
      </c>
      <c r="L9" s="35">
        <f t="shared" si="0"/>
        <v>141118.84000000003</v>
      </c>
    </row>
    <row r="10" spans="1:12" ht="24" customHeight="1">
      <c r="A10" s="28" t="s">
        <v>6</v>
      </c>
      <c r="B10" s="29"/>
      <c r="C10" s="30"/>
      <c r="D10" s="30"/>
      <c r="E10" s="30">
        <v>0</v>
      </c>
      <c r="F10" s="30"/>
      <c r="G10" s="30"/>
      <c r="H10" s="30"/>
      <c r="I10" s="30"/>
      <c r="J10" s="30"/>
      <c r="K10" s="30"/>
      <c r="L10" s="31">
        <f t="shared" si="0"/>
        <v>0</v>
      </c>
    </row>
    <row r="11" spans="1:12" ht="24" customHeight="1">
      <c r="A11" s="28" t="s">
        <v>7</v>
      </c>
      <c r="B11" s="29">
        <v>8716576</v>
      </c>
      <c r="C11" s="30">
        <v>4160184</v>
      </c>
      <c r="D11" s="30">
        <v>1901480</v>
      </c>
      <c r="E11" s="30">
        <v>5632962.24</v>
      </c>
      <c r="F11" s="30"/>
      <c r="G11" s="30">
        <v>3237778</v>
      </c>
      <c r="H11" s="30">
        <v>897028.2000000001</v>
      </c>
      <c r="I11" s="30">
        <v>131514.78</v>
      </c>
      <c r="J11" s="30">
        <v>323542</v>
      </c>
      <c r="K11" s="30">
        <v>105486.11</v>
      </c>
      <c r="L11" s="31">
        <f t="shared" si="0"/>
        <v>25106551.330000002</v>
      </c>
    </row>
    <row r="12" spans="1:12" ht="24" customHeight="1">
      <c r="A12" s="32" t="s">
        <v>8</v>
      </c>
      <c r="B12" s="33"/>
      <c r="C12" s="34"/>
      <c r="D12" s="34"/>
      <c r="E12" s="34">
        <v>0</v>
      </c>
      <c r="F12" s="34"/>
      <c r="G12" s="34"/>
      <c r="H12" s="34">
        <v>2005182</v>
      </c>
      <c r="I12" s="34"/>
      <c r="J12" s="34"/>
      <c r="K12" s="34"/>
      <c r="L12" s="35">
        <f t="shared" si="0"/>
        <v>2005182</v>
      </c>
    </row>
    <row r="13" spans="1:12" ht="24" customHeight="1">
      <c r="A13" s="28" t="s">
        <v>9</v>
      </c>
      <c r="B13" s="29"/>
      <c r="C13" s="30">
        <v>1895496</v>
      </c>
      <c r="D13" s="30"/>
      <c r="E13" s="30">
        <v>1834773.1300000001</v>
      </c>
      <c r="F13" s="30">
        <v>17691296</v>
      </c>
      <c r="G13" s="30"/>
      <c r="H13" s="30"/>
      <c r="I13" s="30"/>
      <c r="J13" s="30"/>
      <c r="K13" s="30"/>
      <c r="L13" s="31">
        <f t="shared" si="0"/>
        <v>21421565.13</v>
      </c>
    </row>
    <row r="14" spans="1:12" ht="24" customHeight="1">
      <c r="A14" s="28" t="s">
        <v>11</v>
      </c>
      <c r="B14" s="29"/>
      <c r="C14" s="30"/>
      <c r="D14" s="30"/>
      <c r="E14" s="30">
        <v>0</v>
      </c>
      <c r="F14" s="30"/>
      <c r="G14" s="30"/>
      <c r="H14" s="30"/>
      <c r="I14" s="30"/>
      <c r="J14" s="30"/>
      <c r="K14" s="30"/>
      <c r="L14" s="31">
        <f t="shared" si="0"/>
        <v>0</v>
      </c>
    </row>
    <row r="15" spans="1:12" ht="24" customHeight="1">
      <c r="A15" s="32" t="s">
        <v>12</v>
      </c>
      <c r="B15" s="33">
        <v>4202080</v>
      </c>
      <c r="C15" s="34">
        <v>1890936</v>
      </c>
      <c r="D15" s="34">
        <v>3350452</v>
      </c>
      <c r="E15" s="34">
        <v>5331683.31</v>
      </c>
      <c r="F15" s="34"/>
      <c r="G15" s="34"/>
      <c r="H15" s="34">
        <v>432816</v>
      </c>
      <c r="I15" s="34">
        <v>128596.59</v>
      </c>
      <c r="J15" s="34">
        <v>296897</v>
      </c>
      <c r="K15" s="34">
        <v>156809.55</v>
      </c>
      <c r="L15" s="35">
        <f t="shared" si="0"/>
        <v>15790270.45</v>
      </c>
    </row>
    <row r="16" spans="1:12" ht="24" customHeight="1">
      <c r="A16" s="28" t="s">
        <v>13</v>
      </c>
      <c r="B16" s="29">
        <v>0</v>
      </c>
      <c r="C16" s="30"/>
      <c r="D16" s="30">
        <v>3637977</v>
      </c>
      <c r="E16" s="30">
        <v>2139367.38</v>
      </c>
      <c r="F16" s="30"/>
      <c r="G16" s="30"/>
      <c r="H16" s="30">
        <v>1888228</v>
      </c>
      <c r="I16" s="30">
        <v>113398.37</v>
      </c>
      <c r="J16" s="30">
        <v>299468</v>
      </c>
      <c r="K16" s="30">
        <v>324283.37</v>
      </c>
      <c r="L16" s="31">
        <f t="shared" si="0"/>
        <v>8402722.12</v>
      </c>
    </row>
    <row r="17" spans="1:12" ht="24" customHeight="1">
      <c r="A17" s="28" t="s">
        <v>14</v>
      </c>
      <c r="B17" s="29"/>
      <c r="C17" s="30"/>
      <c r="D17" s="30"/>
      <c r="E17" s="30">
        <v>0</v>
      </c>
      <c r="F17" s="30"/>
      <c r="G17" s="30"/>
      <c r="H17" s="30"/>
      <c r="I17" s="30">
        <v>83835.58</v>
      </c>
      <c r="J17" s="30"/>
      <c r="K17" s="30">
        <v>586439.25</v>
      </c>
      <c r="L17" s="31">
        <f t="shared" si="0"/>
        <v>670274.83</v>
      </c>
    </row>
    <row r="18" spans="1:12" ht="24" customHeight="1">
      <c r="A18" s="32" t="s">
        <v>15</v>
      </c>
      <c r="B18" s="33">
        <v>5150704</v>
      </c>
      <c r="C18" s="34">
        <v>4754496</v>
      </c>
      <c r="D18" s="34">
        <v>7922486</v>
      </c>
      <c r="E18" s="34">
        <v>11041528.83</v>
      </c>
      <c r="F18" s="34"/>
      <c r="G18" s="34"/>
      <c r="H18" s="34">
        <v>3445275</v>
      </c>
      <c r="I18" s="34">
        <v>584303.13</v>
      </c>
      <c r="J18" s="34">
        <v>3624067.15</v>
      </c>
      <c r="K18" s="34">
        <v>334723.16</v>
      </c>
      <c r="L18" s="35">
        <f t="shared" si="0"/>
        <v>36857583.269999996</v>
      </c>
    </row>
    <row r="19" spans="1:12" ht="24" customHeight="1">
      <c r="A19" s="28" t="s">
        <v>16</v>
      </c>
      <c r="B19" s="29"/>
      <c r="C19" s="30"/>
      <c r="D19" s="30"/>
      <c r="E19" s="30">
        <v>0</v>
      </c>
      <c r="F19" s="30"/>
      <c r="G19" s="30"/>
      <c r="H19" s="30">
        <v>1986864</v>
      </c>
      <c r="I19" s="30"/>
      <c r="J19" s="30"/>
      <c r="K19" s="30">
        <v>59596.37</v>
      </c>
      <c r="L19" s="31">
        <f t="shared" si="0"/>
        <v>2046460.37</v>
      </c>
    </row>
    <row r="20" spans="1:12" ht="24" customHeight="1">
      <c r="A20" s="28" t="s">
        <v>17</v>
      </c>
      <c r="B20" s="29"/>
      <c r="C20" s="30"/>
      <c r="D20" s="30"/>
      <c r="E20" s="30">
        <v>0</v>
      </c>
      <c r="F20" s="30"/>
      <c r="G20" s="30"/>
      <c r="H20" s="30"/>
      <c r="I20" s="30"/>
      <c r="J20" s="30"/>
      <c r="K20" s="30"/>
      <c r="L20" s="31">
        <f t="shared" si="0"/>
        <v>0</v>
      </c>
    </row>
    <row r="21" spans="1:12" ht="24" customHeight="1">
      <c r="A21" s="32" t="s">
        <v>18</v>
      </c>
      <c r="B21" s="33"/>
      <c r="C21" s="34"/>
      <c r="D21" s="34"/>
      <c r="E21" s="34">
        <v>0</v>
      </c>
      <c r="F21" s="34"/>
      <c r="G21" s="34"/>
      <c r="H21" s="34"/>
      <c r="I21" s="34"/>
      <c r="J21" s="34">
        <v>1294697.39</v>
      </c>
      <c r="K21" s="34"/>
      <c r="L21" s="35">
        <f t="shared" si="0"/>
        <v>1294697.39</v>
      </c>
    </row>
    <row r="22" spans="1:12" ht="24" customHeight="1">
      <c r="A22" s="28" t="s">
        <v>19</v>
      </c>
      <c r="B22" s="29">
        <v>2773456</v>
      </c>
      <c r="C22" s="30">
        <v>4160184</v>
      </c>
      <c r="D22" s="30">
        <v>3187605</v>
      </c>
      <c r="E22" s="30">
        <v>4821086.32</v>
      </c>
      <c r="F22" s="30"/>
      <c r="G22" s="30"/>
      <c r="H22" s="30">
        <v>1478220</v>
      </c>
      <c r="I22" s="30">
        <v>181423.1</v>
      </c>
      <c r="J22" s="30">
        <v>1806216</v>
      </c>
      <c r="K22" s="30">
        <v>38216.51</v>
      </c>
      <c r="L22" s="31">
        <f t="shared" si="0"/>
        <v>18446406.930000003</v>
      </c>
    </row>
    <row r="23" spans="1:12" ht="24" customHeight="1">
      <c r="A23" s="28" t="s">
        <v>20</v>
      </c>
      <c r="B23" s="29"/>
      <c r="C23" s="30"/>
      <c r="D23" s="30"/>
      <c r="E23" s="30">
        <v>0</v>
      </c>
      <c r="F23" s="30"/>
      <c r="G23" s="30"/>
      <c r="H23" s="30"/>
      <c r="I23" s="30"/>
      <c r="J23" s="30"/>
      <c r="K23" s="30"/>
      <c r="L23" s="31">
        <f t="shared" si="0"/>
        <v>0</v>
      </c>
    </row>
    <row r="24" spans="1:12" ht="24" customHeight="1">
      <c r="A24" s="32" t="s">
        <v>21</v>
      </c>
      <c r="B24" s="33"/>
      <c r="C24" s="34"/>
      <c r="D24" s="34"/>
      <c r="E24" s="34">
        <v>0</v>
      </c>
      <c r="F24" s="34"/>
      <c r="G24" s="34"/>
      <c r="H24" s="34"/>
      <c r="I24" s="34">
        <v>85326.37</v>
      </c>
      <c r="J24" s="34"/>
      <c r="K24" s="34">
        <v>55193.19</v>
      </c>
      <c r="L24" s="35">
        <f t="shared" si="0"/>
        <v>140519.56</v>
      </c>
    </row>
    <row r="25" spans="1:12" ht="24" customHeight="1">
      <c r="A25" s="28" t="s">
        <v>22</v>
      </c>
      <c r="B25" s="29"/>
      <c r="C25" s="30"/>
      <c r="D25" s="30"/>
      <c r="E25" s="30">
        <v>0</v>
      </c>
      <c r="F25" s="30"/>
      <c r="G25" s="30"/>
      <c r="H25" s="30">
        <v>3271680</v>
      </c>
      <c r="I25" s="30">
        <v>49476</v>
      </c>
      <c r="J25" s="30"/>
      <c r="K25" s="30">
        <v>80246.38</v>
      </c>
      <c r="L25" s="31">
        <f t="shared" si="0"/>
        <v>3401402.38</v>
      </c>
    </row>
    <row r="26" spans="1:12" ht="24" customHeight="1">
      <c r="A26" s="28" t="s">
        <v>23</v>
      </c>
      <c r="B26" s="29"/>
      <c r="C26" s="30"/>
      <c r="D26" s="30"/>
      <c r="E26" s="30">
        <v>0</v>
      </c>
      <c r="F26" s="30"/>
      <c r="G26" s="30"/>
      <c r="H26" s="30"/>
      <c r="I26" s="30"/>
      <c r="J26" s="30"/>
      <c r="K26" s="30"/>
      <c r="L26" s="31">
        <f t="shared" si="0"/>
        <v>0</v>
      </c>
    </row>
    <row r="27" spans="1:12" ht="35.25" customHeight="1" thickBot="1">
      <c r="A27" s="5" t="s">
        <v>75</v>
      </c>
      <c r="B27" s="6">
        <f>SUM(B4:B26)</f>
        <v>20842816</v>
      </c>
      <c r="C27" s="7">
        <f>SUM(C4:C26)</f>
        <v>16861296</v>
      </c>
      <c r="D27" s="7">
        <f aca="true" t="shared" si="1" ref="D27:K27">SUM(D4:D26)</f>
        <v>20000000</v>
      </c>
      <c r="E27" s="7">
        <f t="shared" si="1"/>
        <v>30801401.21</v>
      </c>
      <c r="F27" s="7">
        <f t="shared" si="1"/>
        <v>17691296</v>
      </c>
      <c r="G27" s="7">
        <f t="shared" si="1"/>
        <v>3237778</v>
      </c>
      <c r="H27" s="7">
        <f t="shared" si="1"/>
        <v>17707627.240000002</v>
      </c>
      <c r="I27" s="7">
        <f t="shared" si="1"/>
        <v>1410216.19</v>
      </c>
      <c r="J27" s="7">
        <f t="shared" si="1"/>
        <v>7644887.54</v>
      </c>
      <c r="K27" s="7">
        <f t="shared" si="1"/>
        <v>2042603.38</v>
      </c>
      <c r="L27" s="14">
        <f>SUM(L4:L26)</f>
        <v>138239921.56</v>
      </c>
    </row>
    <row r="28" ht="15.75" thickTop="1"/>
  </sheetData>
  <sheetProtection/>
  <printOptions/>
  <pageMargins left="0.7874015748031497" right="0.7874015748031497" top="1.1811023622047245" bottom="0.3937007874015748" header="0.3937007874015748" footer="0.3937007874015748"/>
  <pageSetup fitToWidth="2" horizontalDpi="600" verticalDpi="600" orientation="landscape" scale="60" r:id="rId1"/>
  <headerFooter alignWithMargins="0">
    <oddFooter>&amp;L&amp;"-,Regular"&amp;8Sheet: &amp;A
File: &amp;F&amp;R&amp;"-,Regular"&amp;8Page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view="pageBreakPreview" zoomScale="70" zoomScaleNormal="55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5"/>
  <cols>
    <col min="1" max="1" width="28.421875" style="8" customWidth="1"/>
    <col min="2" max="2" width="42.57421875" style="9" customWidth="1"/>
    <col min="3" max="9" width="16.421875" style="9" customWidth="1"/>
    <col min="10" max="12" width="15.00390625" style="9" customWidth="1"/>
    <col min="13" max="13" width="17.7109375" style="9" customWidth="1"/>
  </cols>
  <sheetData>
    <row r="1" spans="1:13" s="1" customFormat="1" ht="42.75" thickBot="1">
      <c r="A1" s="51" t="s">
        <v>79</v>
      </c>
      <c r="B1" s="18" t="s">
        <v>78</v>
      </c>
      <c r="C1" s="10"/>
      <c r="D1" s="10"/>
      <c r="E1" s="10"/>
      <c r="F1" s="10"/>
      <c r="G1" s="10"/>
      <c r="H1" s="10"/>
      <c r="I1" s="21"/>
      <c r="J1" s="17" t="s">
        <v>97</v>
      </c>
      <c r="K1" s="10"/>
      <c r="L1" s="10"/>
      <c r="M1" s="11"/>
    </row>
    <row r="2" spans="1:13" s="1" customFormat="1" ht="15">
      <c r="A2" s="55" t="s">
        <v>105</v>
      </c>
      <c r="B2" s="19"/>
      <c r="C2" s="15"/>
      <c r="D2" s="15"/>
      <c r="E2" s="15"/>
      <c r="F2" s="15"/>
      <c r="G2" s="15"/>
      <c r="H2" s="15"/>
      <c r="I2" s="15"/>
      <c r="J2" s="15"/>
      <c r="K2" s="15"/>
      <c r="L2" s="15"/>
      <c r="M2" s="20"/>
    </row>
    <row r="3" spans="1:13" s="50" customFormat="1" ht="63">
      <c r="A3" s="45" t="s">
        <v>95</v>
      </c>
      <c r="B3" s="54" t="s">
        <v>35</v>
      </c>
      <c r="C3" s="46" t="s">
        <v>36</v>
      </c>
      <c r="D3" s="46" t="s">
        <v>41</v>
      </c>
      <c r="E3" s="46" t="s">
        <v>44</v>
      </c>
      <c r="F3" s="46" t="s">
        <v>42</v>
      </c>
      <c r="G3" s="46" t="s">
        <v>43</v>
      </c>
      <c r="H3" s="46" t="s">
        <v>45</v>
      </c>
      <c r="I3" s="46" t="s">
        <v>46</v>
      </c>
      <c r="J3" s="46" t="s">
        <v>47</v>
      </c>
      <c r="K3" s="46" t="s">
        <v>48</v>
      </c>
      <c r="L3" s="46" t="s">
        <v>58</v>
      </c>
      <c r="M3" s="49" t="s">
        <v>52</v>
      </c>
    </row>
    <row r="4" spans="1:13" s="53" customFormat="1" ht="22.5" customHeight="1">
      <c r="A4" s="28" t="s">
        <v>0</v>
      </c>
      <c r="B4" s="29" t="s">
        <v>98</v>
      </c>
      <c r="C4" s="30">
        <v>6346478</v>
      </c>
      <c r="D4" s="30">
        <v>385.56</v>
      </c>
      <c r="E4" s="30">
        <v>0</v>
      </c>
      <c r="F4" s="30"/>
      <c r="G4" s="30">
        <v>607779</v>
      </c>
      <c r="H4" s="30">
        <v>15000</v>
      </c>
      <c r="I4" s="30">
        <v>57000</v>
      </c>
      <c r="J4" s="30"/>
      <c r="K4" s="30"/>
      <c r="L4" s="30"/>
      <c r="M4" s="31">
        <f aca="true" t="shared" si="0" ref="M4:M26">SUM(B4:L4)</f>
        <v>7026642.56</v>
      </c>
    </row>
    <row r="5" spans="1:13" s="53" customFormat="1" ht="22.5" customHeight="1">
      <c r="A5" s="28" t="s">
        <v>1</v>
      </c>
      <c r="B5" s="29"/>
      <c r="C5" s="30"/>
      <c r="D5" s="30">
        <v>188538.82</v>
      </c>
      <c r="E5" s="30">
        <v>60000</v>
      </c>
      <c r="F5" s="30"/>
      <c r="G5" s="30"/>
      <c r="H5" s="30">
        <v>23290</v>
      </c>
      <c r="I5" s="30">
        <v>265361</v>
      </c>
      <c r="J5" s="30"/>
      <c r="K5" s="30">
        <v>106666.67</v>
      </c>
      <c r="L5" s="30">
        <v>5570.7</v>
      </c>
      <c r="M5" s="31">
        <f t="shared" si="0"/>
        <v>649427.1900000001</v>
      </c>
    </row>
    <row r="6" spans="1:13" s="53" customFormat="1" ht="22.5" customHeight="1">
      <c r="A6" s="32" t="s">
        <v>2</v>
      </c>
      <c r="B6" s="33"/>
      <c r="C6" s="34"/>
      <c r="D6" s="34">
        <v>630890.72</v>
      </c>
      <c r="E6" s="34">
        <v>230000</v>
      </c>
      <c r="F6" s="34"/>
      <c r="G6" s="34"/>
      <c r="H6" s="34">
        <v>53146</v>
      </c>
      <c r="I6" s="34">
        <v>344069</v>
      </c>
      <c r="J6" s="34">
        <v>4135</v>
      </c>
      <c r="K6" s="34">
        <v>199999.33</v>
      </c>
      <c r="L6" s="34">
        <v>2785.35</v>
      </c>
      <c r="M6" s="35">
        <f t="shared" si="0"/>
        <v>1465025.4000000001</v>
      </c>
    </row>
    <row r="7" spans="1:13" s="53" customFormat="1" ht="22.5" customHeight="1">
      <c r="A7" s="28" t="s">
        <v>3</v>
      </c>
      <c r="B7" s="29" t="s">
        <v>37</v>
      </c>
      <c r="C7" s="30">
        <v>11374000</v>
      </c>
      <c r="D7" s="30">
        <v>1004013.53</v>
      </c>
      <c r="E7" s="30">
        <v>330000</v>
      </c>
      <c r="F7" s="30"/>
      <c r="G7" s="30"/>
      <c r="H7" s="30">
        <v>50000</v>
      </c>
      <c r="I7" s="30">
        <v>136290</v>
      </c>
      <c r="J7" s="30">
        <v>4135</v>
      </c>
      <c r="K7" s="30">
        <v>213333.33</v>
      </c>
      <c r="L7" s="30">
        <v>5553.75</v>
      </c>
      <c r="M7" s="31">
        <f t="shared" si="0"/>
        <v>13117325.61</v>
      </c>
    </row>
    <row r="8" spans="1:13" s="53" customFormat="1" ht="22.5" customHeight="1">
      <c r="A8" s="28" t="s">
        <v>4</v>
      </c>
      <c r="B8" s="29"/>
      <c r="C8" s="30"/>
      <c r="D8" s="30">
        <v>175271.97</v>
      </c>
      <c r="E8" s="30">
        <v>60000</v>
      </c>
      <c r="F8" s="30"/>
      <c r="G8" s="30">
        <v>6793298</v>
      </c>
      <c r="H8" s="30">
        <v>15258</v>
      </c>
      <c r="I8" s="30">
        <v>310910</v>
      </c>
      <c r="J8" s="30"/>
      <c r="K8" s="30">
        <v>106666.67</v>
      </c>
      <c r="L8" s="30"/>
      <c r="M8" s="31">
        <f t="shared" si="0"/>
        <v>7461404.64</v>
      </c>
    </row>
    <row r="9" spans="1:13" s="53" customFormat="1" ht="22.5" customHeight="1">
      <c r="A9" s="32" t="s">
        <v>5</v>
      </c>
      <c r="B9" s="33"/>
      <c r="C9" s="34"/>
      <c r="D9" s="34">
        <v>146557.5</v>
      </c>
      <c r="E9" s="34">
        <v>40000</v>
      </c>
      <c r="F9" s="34"/>
      <c r="G9" s="34">
        <v>6170376</v>
      </c>
      <c r="H9" s="34">
        <v>17960</v>
      </c>
      <c r="I9" s="34">
        <v>388191</v>
      </c>
      <c r="J9" s="34"/>
      <c r="K9" s="34">
        <v>106666.67</v>
      </c>
      <c r="L9" s="34">
        <v>2785.35</v>
      </c>
      <c r="M9" s="35">
        <f t="shared" si="0"/>
        <v>6872536.52</v>
      </c>
    </row>
    <row r="10" spans="1:13" s="53" customFormat="1" ht="22.5" customHeight="1">
      <c r="A10" s="28" t="s">
        <v>6</v>
      </c>
      <c r="B10" s="29" t="s">
        <v>38</v>
      </c>
      <c r="C10" s="30">
        <v>604558</v>
      </c>
      <c r="D10" s="30">
        <v>0</v>
      </c>
      <c r="E10" s="30">
        <v>0</v>
      </c>
      <c r="F10" s="30"/>
      <c r="G10" s="30">
        <v>483179</v>
      </c>
      <c r="H10" s="30">
        <v>15000</v>
      </c>
      <c r="I10" s="30"/>
      <c r="J10" s="30"/>
      <c r="K10" s="30"/>
      <c r="L10" s="30"/>
      <c r="M10" s="31">
        <f t="shared" si="0"/>
        <v>1102737</v>
      </c>
    </row>
    <row r="11" spans="1:13" s="53" customFormat="1" ht="22.5" customHeight="1">
      <c r="A11" s="28" t="s">
        <v>7</v>
      </c>
      <c r="B11" s="29"/>
      <c r="C11" s="30"/>
      <c r="D11" s="30">
        <v>3208475.11</v>
      </c>
      <c r="E11" s="30">
        <v>460000</v>
      </c>
      <c r="F11" s="30"/>
      <c r="G11" s="30"/>
      <c r="H11" s="30">
        <v>50000</v>
      </c>
      <c r="I11" s="30">
        <v>189238</v>
      </c>
      <c r="J11" s="30"/>
      <c r="K11" s="30">
        <v>266666.67</v>
      </c>
      <c r="L11" s="30">
        <v>8356.05</v>
      </c>
      <c r="M11" s="31">
        <f t="shared" si="0"/>
        <v>4182735.8299999996</v>
      </c>
    </row>
    <row r="12" spans="1:13" s="53" customFormat="1" ht="22.5" customHeight="1">
      <c r="A12" s="32" t="s">
        <v>8</v>
      </c>
      <c r="B12" s="33"/>
      <c r="C12" s="34"/>
      <c r="D12" s="34">
        <v>11965.34</v>
      </c>
      <c r="E12" s="34">
        <v>0</v>
      </c>
      <c r="F12" s="34">
        <v>535300</v>
      </c>
      <c r="G12" s="34">
        <v>1871140</v>
      </c>
      <c r="H12" s="34">
        <v>15000</v>
      </c>
      <c r="I12" s="34">
        <v>68190</v>
      </c>
      <c r="J12" s="34"/>
      <c r="K12" s="34"/>
      <c r="L12" s="34"/>
      <c r="M12" s="35">
        <f t="shared" si="0"/>
        <v>2501595.34</v>
      </c>
    </row>
    <row r="13" spans="1:13" s="53" customFormat="1" ht="22.5" customHeight="1">
      <c r="A13" s="28" t="s">
        <v>9</v>
      </c>
      <c r="B13" s="29"/>
      <c r="C13" s="30"/>
      <c r="D13" s="30">
        <v>0</v>
      </c>
      <c r="E13" s="30">
        <v>0</v>
      </c>
      <c r="F13" s="30"/>
      <c r="G13" s="30"/>
      <c r="H13" s="30"/>
      <c r="I13" s="30"/>
      <c r="J13" s="30"/>
      <c r="K13" s="30"/>
      <c r="L13" s="30"/>
      <c r="M13" s="31">
        <f t="shared" si="0"/>
        <v>0</v>
      </c>
    </row>
    <row r="14" spans="1:13" s="53" customFormat="1" ht="22.5" customHeight="1">
      <c r="A14" s="28" t="s">
        <v>11</v>
      </c>
      <c r="B14" s="29"/>
      <c r="C14" s="30"/>
      <c r="D14" s="30">
        <v>6712.32</v>
      </c>
      <c r="E14" s="30">
        <v>0</v>
      </c>
      <c r="F14" s="30">
        <v>2000000</v>
      </c>
      <c r="G14" s="30"/>
      <c r="H14" s="30">
        <v>15000</v>
      </c>
      <c r="I14" s="30">
        <v>86463</v>
      </c>
      <c r="J14" s="30"/>
      <c r="K14" s="30"/>
      <c r="L14" s="30"/>
      <c r="M14" s="31">
        <f t="shared" si="0"/>
        <v>2108175.3200000003</v>
      </c>
    </row>
    <row r="15" spans="1:13" s="53" customFormat="1" ht="22.5" customHeight="1">
      <c r="A15" s="32" t="s">
        <v>12</v>
      </c>
      <c r="B15" s="33"/>
      <c r="C15" s="34"/>
      <c r="D15" s="34">
        <v>3183372</v>
      </c>
      <c r="E15" s="34">
        <v>410000</v>
      </c>
      <c r="F15" s="34"/>
      <c r="G15" s="34"/>
      <c r="H15" s="34">
        <v>50000</v>
      </c>
      <c r="I15" s="34">
        <v>236213</v>
      </c>
      <c r="J15" s="34"/>
      <c r="K15" s="34">
        <v>266666.67</v>
      </c>
      <c r="L15" s="34">
        <v>2693.84</v>
      </c>
      <c r="M15" s="35">
        <f t="shared" si="0"/>
        <v>4148945.51</v>
      </c>
    </row>
    <row r="16" spans="1:13" s="53" customFormat="1" ht="22.5" customHeight="1">
      <c r="A16" s="28" t="s">
        <v>13</v>
      </c>
      <c r="B16" s="29"/>
      <c r="C16" s="30"/>
      <c r="D16" s="30">
        <v>1824056.78</v>
      </c>
      <c r="E16" s="30">
        <v>360000</v>
      </c>
      <c r="F16" s="30"/>
      <c r="G16" s="30"/>
      <c r="H16" s="30">
        <v>50000</v>
      </c>
      <c r="I16" s="30">
        <v>57000</v>
      </c>
      <c r="J16" s="30">
        <v>4135</v>
      </c>
      <c r="K16" s="30">
        <v>266666.67</v>
      </c>
      <c r="L16" s="30">
        <v>5447.28</v>
      </c>
      <c r="M16" s="31">
        <f t="shared" si="0"/>
        <v>2567305.73</v>
      </c>
    </row>
    <row r="17" spans="1:13" s="53" customFormat="1" ht="22.5" customHeight="1">
      <c r="A17" s="28" t="s">
        <v>14</v>
      </c>
      <c r="B17" s="29"/>
      <c r="C17" s="30"/>
      <c r="D17" s="30">
        <v>300181.08</v>
      </c>
      <c r="E17" s="30">
        <v>260000</v>
      </c>
      <c r="F17" s="30"/>
      <c r="G17" s="30"/>
      <c r="H17" s="30">
        <v>35184</v>
      </c>
      <c r="I17" s="30">
        <v>572794</v>
      </c>
      <c r="J17" s="30">
        <v>4135</v>
      </c>
      <c r="K17" s="30">
        <v>126669</v>
      </c>
      <c r="L17" s="30">
        <v>7849.95</v>
      </c>
      <c r="M17" s="31">
        <f t="shared" si="0"/>
        <v>1306813.03</v>
      </c>
    </row>
    <row r="18" spans="1:13" s="53" customFormat="1" ht="22.5" customHeight="1">
      <c r="A18" s="32" t="s">
        <v>15</v>
      </c>
      <c r="B18" s="33" t="s">
        <v>80</v>
      </c>
      <c r="C18" s="34">
        <f>3041726.5-(900000+400000)</f>
        <v>1741726.5</v>
      </c>
      <c r="D18" s="34">
        <v>11307628.74</v>
      </c>
      <c r="E18" s="34">
        <v>1480000</v>
      </c>
      <c r="F18" s="34"/>
      <c r="G18" s="34"/>
      <c r="H18" s="34">
        <v>65000</v>
      </c>
      <c r="I18" s="34">
        <v>139499</v>
      </c>
      <c r="J18" s="34">
        <v>4135</v>
      </c>
      <c r="K18" s="34">
        <v>800000</v>
      </c>
      <c r="L18" s="34">
        <v>5463.58</v>
      </c>
      <c r="M18" s="35">
        <f t="shared" si="0"/>
        <v>15543452.82</v>
      </c>
    </row>
    <row r="19" spans="1:13" s="53" customFormat="1" ht="22.5" customHeight="1">
      <c r="A19" s="28" t="s">
        <v>16</v>
      </c>
      <c r="B19" s="29"/>
      <c r="C19" s="30"/>
      <c r="D19" s="30">
        <v>152712.8</v>
      </c>
      <c r="E19" s="30">
        <v>30000</v>
      </c>
      <c r="F19" s="30">
        <v>4359460</v>
      </c>
      <c r="G19" s="30"/>
      <c r="H19" s="30">
        <v>15000</v>
      </c>
      <c r="I19" s="30">
        <v>187188</v>
      </c>
      <c r="J19" s="30"/>
      <c r="K19" s="30">
        <v>106666.67</v>
      </c>
      <c r="L19" s="30">
        <v>8037.06</v>
      </c>
      <c r="M19" s="31">
        <f t="shared" si="0"/>
        <v>4859064.529999999</v>
      </c>
    </row>
    <row r="20" spans="1:13" s="53" customFormat="1" ht="22.5" customHeight="1">
      <c r="A20" s="28" t="s">
        <v>17</v>
      </c>
      <c r="B20" s="29" t="s">
        <v>39</v>
      </c>
      <c r="C20" s="30">
        <v>13500000</v>
      </c>
      <c r="D20" s="30">
        <v>75824.76</v>
      </c>
      <c r="E20" s="30">
        <v>50000</v>
      </c>
      <c r="F20" s="30"/>
      <c r="G20" s="30"/>
      <c r="H20" s="30">
        <v>15000</v>
      </c>
      <c r="I20" s="30">
        <v>254486</v>
      </c>
      <c r="J20" s="30">
        <v>4135</v>
      </c>
      <c r="K20" s="30">
        <v>106666.67</v>
      </c>
      <c r="L20" s="30"/>
      <c r="M20" s="31">
        <f t="shared" si="0"/>
        <v>14006112.43</v>
      </c>
    </row>
    <row r="21" spans="1:13" s="53" customFormat="1" ht="22.5" customHeight="1">
      <c r="A21" s="32" t="s">
        <v>18</v>
      </c>
      <c r="B21" s="33" t="s">
        <v>40</v>
      </c>
      <c r="C21" s="34">
        <v>19000</v>
      </c>
      <c r="D21" s="34">
        <v>1595106.55</v>
      </c>
      <c r="E21" s="34">
        <v>440000</v>
      </c>
      <c r="F21" s="34"/>
      <c r="G21" s="34"/>
      <c r="H21" s="34">
        <v>50000</v>
      </c>
      <c r="I21" s="34">
        <v>300302</v>
      </c>
      <c r="J21" s="34">
        <v>4135</v>
      </c>
      <c r="K21" s="34">
        <v>320000</v>
      </c>
      <c r="L21" s="34"/>
      <c r="M21" s="35">
        <f t="shared" si="0"/>
        <v>2728543.55</v>
      </c>
    </row>
    <row r="22" spans="1:13" s="53" customFormat="1" ht="22.5" customHeight="1">
      <c r="A22" s="28" t="s">
        <v>19</v>
      </c>
      <c r="B22" s="29"/>
      <c r="C22" s="30"/>
      <c r="D22" s="30">
        <v>2566749.18</v>
      </c>
      <c r="E22" s="30">
        <v>560000</v>
      </c>
      <c r="F22" s="30"/>
      <c r="G22" s="30"/>
      <c r="H22" s="30">
        <v>50000</v>
      </c>
      <c r="I22" s="30">
        <v>246909</v>
      </c>
      <c r="J22" s="30"/>
      <c r="K22" s="30">
        <v>373333.33</v>
      </c>
      <c r="L22" s="30">
        <v>2700.6</v>
      </c>
      <c r="M22" s="31">
        <f t="shared" si="0"/>
        <v>3799692.1100000003</v>
      </c>
    </row>
    <row r="23" spans="1:13" s="53" customFormat="1" ht="22.5" customHeight="1">
      <c r="A23" s="28" t="s">
        <v>20</v>
      </c>
      <c r="B23" s="29"/>
      <c r="C23" s="30"/>
      <c r="D23" s="30">
        <v>177041.85</v>
      </c>
      <c r="E23" s="30">
        <v>10000</v>
      </c>
      <c r="F23" s="30"/>
      <c r="G23" s="30"/>
      <c r="H23" s="30">
        <v>20673</v>
      </c>
      <c r="I23" s="30">
        <v>139945</v>
      </c>
      <c r="J23" s="30">
        <v>4135</v>
      </c>
      <c r="K23" s="30">
        <v>106666.67</v>
      </c>
      <c r="L23" s="30">
        <v>3976.59</v>
      </c>
      <c r="M23" s="31">
        <f t="shared" si="0"/>
        <v>462438.11</v>
      </c>
    </row>
    <row r="24" spans="1:13" s="53" customFormat="1" ht="22.5" customHeight="1">
      <c r="A24" s="32" t="s">
        <v>21</v>
      </c>
      <c r="B24" s="33"/>
      <c r="C24" s="34"/>
      <c r="D24" s="34">
        <v>291037.59</v>
      </c>
      <c r="E24" s="34">
        <v>120000</v>
      </c>
      <c r="F24" s="34"/>
      <c r="G24" s="34"/>
      <c r="H24" s="34">
        <v>35095</v>
      </c>
      <c r="I24" s="34">
        <v>358687</v>
      </c>
      <c r="J24" s="34">
        <v>4135</v>
      </c>
      <c r="K24" s="34">
        <v>160000</v>
      </c>
      <c r="L24" s="34">
        <v>2678.22</v>
      </c>
      <c r="M24" s="35">
        <f t="shared" si="0"/>
        <v>971632.81</v>
      </c>
    </row>
    <row r="25" spans="1:13" s="53" customFormat="1" ht="22.5" customHeight="1">
      <c r="A25" s="28" t="s">
        <v>22</v>
      </c>
      <c r="B25" s="29"/>
      <c r="C25" s="30"/>
      <c r="D25" s="30">
        <v>905247.8</v>
      </c>
      <c r="E25" s="30">
        <v>110000</v>
      </c>
      <c r="F25" s="30"/>
      <c r="G25" s="30"/>
      <c r="H25" s="30">
        <v>50000</v>
      </c>
      <c r="I25" s="30">
        <v>1061265</v>
      </c>
      <c r="J25" s="30">
        <v>49135</v>
      </c>
      <c r="K25" s="30">
        <v>320000</v>
      </c>
      <c r="L25" s="30">
        <v>8033.16</v>
      </c>
      <c r="M25" s="31">
        <f t="shared" si="0"/>
        <v>2503680.96</v>
      </c>
    </row>
    <row r="26" spans="1:13" s="53" customFormat="1" ht="22.5" customHeight="1">
      <c r="A26" s="28" t="s">
        <v>23</v>
      </c>
      <c r="B26" s="29"/>
      <c r="C26" s="30"/>
      <c r="D26" s="30">
        <v>0</v>
      </c>
      <c r="E26" s="30">
        <v>0</v>
      </c>
      <c r="F26" s="30"/>
      <c r="G26" s="30"/>
      <c r="H26" s="30">
        <v>9394</v>
      </c>
      <c r="I26" s="30"/>
      <c r="J26" s="30"/>
      <c r="K26" s="30"/>
      <c r="L26" s="30"/>
      <c r="M26" s="31">
        <f t="shared" si="0"/>
        <v>9394</v>
      </c>
    </row>
    <row r="27" spans="1:13" ht="28.5" customHeight="1" thickBot="1">
      <c r="A27" s="5" t="s">
        <v>75</v>
      </c>
      <c r="B27" s="6"/>
      <c r="C27" s="7">
        <f aca="true" t="shared" si="1" ref="C27:M27">SUM(C4:C26)</f>
        <v>33585762.5</v>
      </c>
      <c r="D27" s="7">
        <f t="shared" si="1"/>
        <v>27751770.000000004</v>
      </c>
      <c r="E27" s="7">
        <f>SUM(E4:E26)</f>
        <v>5010000</v>
      </c>
      <c r="F27" s="7">
        <f t="shared" si="1"/>
        <v>6894760</v>
      </c>
      <c r="G27" s="7">
        <f t="shared" si="1"/>
        <v>15925772</v>
      </c>
      <c r="H27" s="7">
        <f t="shared" si="1"/>
        <v>715000</v>
      </c>
      <c r="I27" s="7">
        <f t="shared" si="1"/>
        <v>5400000</v>
      </c>
      <c r="J27" s="7">
        <f t="shared" si="1"/>
        <v>86350</v>
      </c>
      <c r="K27" s="7">
        <f t="shared" si="1"/>
        <v>3953335.0199999996</v>
      </c>
      <c r="L27" s="7">
        <f t="shared" si="1"/>
        <v>71931.48</v>
      </c>
      <c r="M27" s="14">
        <f t="shared" si="1"/>
        <v>99394681</v>
      </c>
    </row>
    <row r="28" ht="15.75" thickTop="1"/>
  </sheetData>
  <sheetProtection/>
  <printOptions/>
  <pageMargins left="0.7874015748031497" right="0.7874015748031497" top="1.1811023622047245" bottom="0.3937007874015748" header="0.3937007874015748" footer="0.3937007874015748"/>
  <pageSetup fitToWidth="2" horizontalDpi="600" verticalDpi="600" orientation="landscape" scale="56" r:id="rId1"/>
  <headerFooter alignWithMargins="0">
    <oddFooter>&amp;L&amp;"-,Regular"&amp;8Sheet: &amp;A
File: &amp;F&amp;R&amp;"-,Regular"&amp;8Page &amp;P of &amp;N</oddFooter>
  </headerFooter>
  <colBreaks count="1" manualBreakCount="1">
    <brk id="9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view="pageBreakPreview" zoomScale="70" zoomScaleNormal="55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7" sqref="G27"/>
    </sheetView>
  </sheetViews>
  <sheetFormatPr defaultColWidth="8.8515625" defaultRowHeight="15"/>
  <cols>
    <col min="1" max="1" width="24.28125" style="8" customWidth="1"/>
    <col min="2" max="5" width="19.7109375" style="9" customWidth="1"/>
    <col min="6" max="6" width="3.28125" style="8" customWidth="1"/>
    <col min="7" max="10" width="19.7109375" style="9" customWidth="1"/>
  </cols>
  <sheetData>
    <row r="1" spans="1:10" s="1" customFormat="1" ht="63.75" thickBot="1">
      <c r="A1" s="51" t="s">
        <v>81</v>
      </c>
      <c r="B1" s="18" t="s">
        <v>86</v>
      </c>
      <c r="C1" s="10"/>
      <c r="D1" s="10"/>
      <c r="E1" s="11"/>
      <c r="F1" s="10"/>
      <c r="G1" s="18" t="s">
        <v>84</v>
      </c>
      <c r="H1" s="10"/>
      <c r="I1" s="10"/>
      <c r="J1" s="11"/>
    </row>
    <row r="2" spans="1:10" s="1" customFormat="1" ht="15">
      <c r="A2" s="55" t="s">
        <v>105</v>
      </c>
      <c r="B2" s="19"/>
      <c r="C2" s="15"/>
      <c r="D2" s="15"/>
      <c r="E2" s="20"/>
      <c r="F2" s="15"/>
      <c r="G2" s="19"/>
      <c r="H2" s="15"/>
      <c r="I2" s="15"/>
      <c r="J2" s="20"/>
    </row>
    <row r="3" spans="1:10" s="2" customFormat="1" ht="94.5">
      <c r="A3" s="45" t="s">
        <v>95</v>
      </c>
      <c r="B3" s="52" t="s">
        <v>49</v>
      </c>
      <c r="C3" s="46" t="s">
        <v>50</v>
      </c>
      <c r="D3" s="46" t="s">
        <v>51</v>
      </c>
      <c r="E3" s="49" t="s">
        <v>52</v>
      </c>
      <c r="F3" s="46"/>
      <c r="G3" s="52" t="s">
        <v>53</v>
      </c>
      <c r="H3" s="46" t="s">
        <v>54</v>
      </c>
      <c r="I3" s="46" t="s">
        <v>55</v>
      </c>
      <c r="J3" s="49" t="s">
        <v>52</v>
      </c>
    </row>
    <row r="4" spans="1:10" s="53" customFormat="1" ht="23.25" customHeight="1">
      <c r="A4" s="28" t="s">
        <v>0</v>
      </c>
      <c r="B4" s="29">
        <v>14574</v>
      </c>
      <c r="C4" s="30">
        <v>170000</v>
      </c>
      <c r="D4" s="30"/>
      <c r="E4" s="31">
        <f aca="true" t="shared" si="0" ref="E4:E26">SUM(B4:D4)</f>
        <v>184574</v>
      </c>
      <c r="F4" s="40"/>
      <c r="G4" s="29">
        <v>31791</v>
      </c>
      <c r="H4" s="30">
        <v>50000</v>
      </c>
      <c r="I4" s="30">
        <v>309760</v>
      </c>
      <c r="J4" s="31">
        <f>SUM(G4:I4)</f>
        <v>391551</v>
      </c>
    </row>
    <row r="5" spans="1:10" s="53" customFormat="1" ht="23.25" customHeight="1">
      <c r="A5" s="28" t="s">
        <v>1</v>
      </c>
      <c r="B5" s="29">
        <v>71668</v>
      </c>
      <c r="C5" s="30">
        <v>440000</v>
      </c>
      <c r="D5" s="30"/>
      <c r="E5" s="31">
        <f t="shared" si="0"/>
        <v>511668</v>
      </c>
      <c r="F5" s="40"/>
      <c r="G5" s="29">
        <v>22173</v>
      </c>
      <c r="H5" s="30"/>
      <c r="I5" s="30">
        <v>332640</v>
      </c>
      <c r="J5" s="31">
        <f aca="true" t="shared" si="1" ref="J5:J26">SUM(G5:I5)</f>
        <v>354813</v>
      </c>
    </row>
    <row r="6" spans="1:10" s="53" customFormat="1" ht="23.25" customHeight="1">
      <c r="A6" s="32" t="s">
        <v>2</v>
      </c>
      <c r="B6" s="33">
        <v>94347</v>
      </c>
      <c r="C6" s="34">
        <v>207850</v>
      </c>
      <c r="D6" s="34"/>
      <c r="E6" s="35">
        <f t="shared" si="0"/>
        <v>302197</v>
      </c>
      <c r="F6" s="41"/>
      <c r="G6" s="33">
        <v>530710</v>
      </c>
      <c r="H6" s="34"/>
      <c r="I6" s="34">
        <v>324810</v>
      </c>
      <c r="J6" s="35">
        <f t="shared" si="1"/>
        <v>855520</v>
      </c>
    </row>
    <row r="7" spans="1:10" s="53" customFormat="1" ht="23.25" customHeight="1">
      <c r="A7" s="28" t="s">
        <v>3</v>
      </c>
      <c r="B7" s="29">
        <v>108431</v>
      </c>
      <c r="C7" s="30">
        <v>269172</v>
      </c>
      <c r="D7" s="30"/>
      <c r="E7" s="31">
        <f t="shared" si="0"/>
        <v>377603</v>
      </c>
      <c r="F7" s="40"/>
      <c r="G7" s="29">
        <v>29946</v>
      </c>
      <c r="H7" s="30"/>
      <c r="I7" s="30">
        <v>338800</v>
      </c>
      <c r="J7" s="31">
        <f t="shared" si="1"/>
        <v>368746</v>
      </c>
    </row>
    <row r="8" spans="1:10" s="53" customFormat="1" ht="23.25" customHeight="1">
      <c r="A8" s="28" t="s">
        <v>4</v>
      </c>
      <c r="B8" s="29">
        <v>42536</v>
      </c>
      <c r="C8" s="30">
        <v>334851</v>
      </c>
      <c r="D8" s="30"/>
      <c r="E8" s="31">
        <f t="shared" si="0"/>
        <v>377387</v>
      </c>
      <c r="F8" s="40"/>
      <c r="G8" s="29">
        <v>44065</v>
      </c>
      <c r="H8" s="30"/>
      <c r="I8" s="30">
        <v>969200</v>
      </c>
      <c r="J8" s="31">
        <f t="shared" si="1"/>
        <v>1013265</v>
      </c>
    </row>
    <row r="9" spans="1:10" s="53" customFormat="1" ht="23.25" customHeight="1">
      <c r="A9" s="32" t="s">
        <v>5</v>
      </c>
      <c r="B9" s="33">
        <v>38457</v>
      </c>
      <c r="C9" s="34">
        <v>131500</v>
      </c>
      <c r="D9" s="34"/>
      <c r="E9" s="35">
        <f t="shared" si="0"/>
        <v>169957</v>
      </c>
      <c r="F9" s="41"/>
      <c r="G9" s="33">
        <v>44828</v>
      </c>
      <c r="H9" s="34"/>
      <c r="I9" s="34">
        <v>790000</v>
      </c>
      <c r="J9" s="35">
        <f t="shared" si="1"/>
        <v>834828</v>
      </c>
    </row>
    <row r="10" spans="1:10" s="53" customFormat="1" ht="23.25" customHeight="1">
      <c r="A10" s="28" t="s">
        <v>6</v>
      </c>
      <c r="B10" s="29">
        <v>10943</v>
      </c>
      <c r="C10" s="30">
        <v>0</v>
      </c>
      <c r="D10" s="30"/>
      <c r="E10" s="31">
        <f t="shared" si="0"/>
        <v>10943</v>
      </c>
      <c r="F10" s="40"/>
      <c r="G10" s="29">
        <v>3655</v>
      </c>
      <c r="H10" s="30"/>
      <c r="I10" s="30"/>
      <c r="J10" s="31">
        <f t="shared" si="1"/>
        <v>3655</v>
      </c>
    </row>
    <row r="11" spans="1:10" s="53" customFormat="1" ht="23.25" customHeight="1">
      <c r="A11" s="28" t="s">
        <v>7</v>
      </c>
      <c r="B11" s="29">
        <v>113954</v>
      </c>
      <c r="C11" s="30">
        <v>360302.97</v>
      </c>
      <c r="D11" s="30">
        <v>51945.21</v>
      </c>
      <c r="E11" s="31">
        <f t="shared" si="0"/>
        <v>526202.1799999999</v>
      </c>
      <c r="F11" s="40"/>
      <c r="G11" s="29">
        <v>194016</v>
      </c>
      <c r="H11" s="30"/>
      <c r="I11" s="30">
        <v>359565</v>
      </c>
      <c r="J11" s="31">
        <f t="shared" si="1"/>
        <v>553581</v>
      </c>
    </row>
    <row r="12" spans="1:10" s="53" customFormat="1" ht="23.25" customHeight="1">
      <c r="A12" s="32" t="s">
        <v>8</v>
      </c>
      <c r="B12" s="33">
        <v>28300</v>
      </c>
      <c r="C12" s="34">
        <v>218362.72999999998</v>
      </c>
      <c r="D12" s="34"/>
      <c r="E12" s="35">
        <f t="shared" si="0"/>
        <v>246662.72999999998</v>
      </c>
      <c r="F12" s="41"/>
      <c r="G12" s="33">
        <v>260928</v>
      </c>
      <c r="H12" s="34"/>
      <c r="I12" s="34">
        <v>446320</v>
      </c>
      <c r="J12" s="35">
        <f t="shared" si="1"/>
        <v>707248</v>
      </c>
    </row>
    <row r="13" spans="1:10" s="53" customFormat="1" ht="23.25" customHeight="1">
      <c r="A13" s="28" t="s">
        <v>9</v>
      </c>
      <c r="B13" s="29">
        <v>12060</v>
      </c>
      <c r="C13" s="30">
        <v>0</v>
      </c>
      <c r="D13" s="30"/>
      <c r="E13" s="31">
        <f t="shared" si="0"/>
        <v>12060</v>
      </c>
      <c r="F13" s="40"/>
      <c r="G13" s="29">
        <v>20287</v>
      </c>
      <c r="H13" s="30"/>
      <c r="I13" s="30">
        <v>178779</v>
      </c>
      <c r="J13" s="31">
        <f t="shared" si="1"/>
        <v>199066</v>
      </c>
    </row>
    <row r="14" spans="1:10" s="53" customFormat="1" ht="23.25" customHeight="1">
      <c r="A14" s="28" t="s">
        <v>11</v>
      </c>
      <c r="B14" s="29">
        <v>25103</v>
      </c>
      <c r="C14" s="30">
        <v>136450</v>
      </c>
      <c r="D14" s="30"/>
      <c r="E14" s="31">
        <f t="shared" si="0"/>
        <v>161553</v>
      </c>
      <c r="F14" s="40"/>
      <c r="G14" s="29">
        <v>57572</v>
      </c>
      <c r="H14" s="30"/>
      <c r="I14" s="30">
        <v>212241</v>
      </c>
      <c r="J14" s="31">
        <f t="shared" si="1"/>
        <v>269813</v>
      </c>
    </row>
    <row r="15" spans="1:10" s="53" customFormat="1" ht="23.25" customHeight="1">
      <c r="A15" s="32" t="s">
        <v>12</v>
      </c>
      <c r="B15" s="33">
        <v>147868</v>
      </c>
      <c r="C15" s="34">
        <v>246212.91999999998</v>
      </c>
      <c r="D15" s="34"/>
      <c r="E15" s="35">
        <f t="shared" si="0"/>
        <v>394080.92</v>
      </c>
      <c r="F15" s="41"/>
      <c r="G15" s="33">
        <v>41600</v>
      </c>
      <c r="H15" s="34"/>
      <c r="I15" s="34">
        <v>410285</v>
      </c>
      <c r="J15" s="35">
        <f t="shared" si="1"/>
        <v>451885</v>
      </c>
    </row>
    <row r="16" spans="1:10" s="53" customFormat="1" ht="23.25" customHeight="1">
      <c r="A16" s="28" t="s">
        <v>13</v>
      </c>
      <c r="B16" s="29">
        <v>81627</v>
      </c>
      <c r="C16" s="30">
        <v>0</v>
      </c>
      <c r="D16" s="30"/>
      <c r="E16" s="31">
        <f t="shared" si="0"/>
        <v>81627</v>
      </c>
      <c r="F16" s="40"/>
      <c r="G16" s="29">
        <v>41139</v>
      </c>
      <c r="H16" s="30"/>
      <c r="I16" s="30">
        <v>682560</v>
      </c>
      <c r="J16" s="31">
        <f t="shared" si="1"/>
        <v>723699</v>
      </c>
    </row>
    <row r="17" spans="1:10" s="53" customFormat="1" ht="23.25" customHeight="1">
      <c r="A17" s="28" t="s">
        <v>14</v>
      </c>
      <c r="B17" s="29">
        <v>115865</v>
      </c>
      <c r="C17" s="30">
        <v>428584.35</v>
      </c>
      <c r="D17" s="30">
        <v>68057.22</v>
      </c>
      <c r="E17" s="31">
        <f t="shared" si="0"/>
        <v>612506.57</v>
      </c>
      <c r="F17" s="40"/>
      <c r="G17" s="29">
        <v>97151</v>
      </c>
      <c r="H17" s="30"/>
      <c r="I17" s="30">
        <v>464908</v>
      </c>
      <c r="J17" s="31">
        <f t="shared" si="1"/>
        <v>562059</v>
      </c>
    </row>
    <row r="18" spans="1:10" s="53" customFormat="1" ht="23.25" customHeight="1">
      <c r="A18" s="32" t="s">
        <v>15</v>
      </c>
      <c r="B18" s="33">
        <v>273049</v>
      </c>
      <c r="C18" s="34">
        <v>479049.63</v>
      </c>
      <c r="D18" s="34"/>
      <c r="E18" s="35">
        <f t="shared" si="0"/>
        <v>752098.63</v>
      </c>
      <c r="F18" s="41"/>
      <c r="G18" s="33">
        <v>75169</v>
      </c>
      <c r="H18" s="34"/>
      <c r="I18" s="34">
        <v>599670</v>
      </c>
      <c r="J18" s="35">
        <f t="shared" si="1"/>
        <v>674839</v>
      </c>
    </row>
    <row r="19" spans="1:10" s="53" customFormat="1" ht="23.25" customHeight="1">
      <c r="A19" s="28" t="s">
        <v>16</v>
      </c>
      <c r="B19" s="29">
        <v>39086</v>
      </c>
      <c r="C19" s="30">
        <v>137611</v>
      </c>
      <c r="D19" s="30"/>
      <c r="E19" s="31">
        <f t="shared" si="0"/>
        <v>176697</v>
      </c>
      <c r="F19" s="40"/>
      <c r="G19" s="29">
        <v>29366</v>
      </c>
      <c r="H19" s="30"/>
      <c r="I19" s="30">
        <v>650000</v>
      </c>
      <c r="J19" s="31">
        <f t="shared" si="1"/>
        <v>679366</v>
      </c>
    </row>
    <row r="20" spans="1:10" s="53" customFormat="1" ht="23.25" customHeight="1">
      <c r="A20" s="28" t="s">
        <v>17</v>
      </c>
      <c r="B20" s="29">
        <v>37860</v>
      </c>
      <c r="C20" s="30">
        <v>234090</v>
      </c>
      <c r="D20" s="30"/>
      <c r="E20" s="31">
        <f t="shared" si="0"/>
        <v>271950</v>
      </c>
      <c r="F20" s="40"/>
      <c r="G20" s="29">
        <v>9922</v>
      </c>
      <c r="H20" s="30"/>
      <c r="I20" s="30">
        <v>200000</v>
      </c>
      <c r="J20" s="31">
        <f t="shared" si="1"/>
        <v>209922</v>
      </c>
    </row>
    <row r="21" spans="1:10" s="53" customFormat="1" ht="23.25" customHeight="1">
      <c r="A21" s="32" t="s">
        <v>18</v>
      </c>
      <c r="B21" s="33">
        <v>61165</v>
      </c>
      <c r="C21" s="34">
        <v>0</v>
      </c>
      <c r="D21" s="34"/>
      <c r="E21" s="35">
        <f t="shared" si="0"/>
        <v>61165</v>
      </c>
      <c r="F21" s="41"/>
      <c r="G21" s="33">
        <v>34728</v>
      </c>
      <c r="H21" s="34"/>
      <c r="I21" s="34">
        <v>232466</v>
      </c>
      <c r="J21" s="35">
        <f t="shared" si="1"/>
        <v>267194</v>
      </c>
    </row>
    <row r="22" spans="1:10" s="53" customFormat="1" ht="23.25" customHeight="1">
      <c r="A22" s="28" t="s">
        <v>19</v>
      </c>
      <c r="B22" s="29">
        <v>143520</v>
      </c>
      <c r="C22" s="30">
        <v>282480</v>
      </c>
      <c r="D22" s="30"/>
      <c r="E22" s="31">
        <f t="shared" si="0"/>
        <v>426000</v>
      </c>
      <c r="F22" s="40"/>
      <c r="G22" s="29">
        <v>41687</v>
      </c>
      <c r="H22" s="30"/>
      <c r="I22" s="30">
        <v>385000</v>
      </c>
      <c r="J22" s="31">
        <f t="shared" si="1"/>
        <v>426687</v>
      </c>
    </row>
    <row r="23" spans="1:10" s="53" customFormat="1" ht="23.25" customHeight="1">
      <c r="A23" s="28" t="s">
        <v>20</v>
      </c>
      <c r="B23" s="29">
        <v>76098</v>
      </c>
      <c r="C23" s="30">
        <v>0</v>
      </c>
      <c r="D23" s="30"/>
      <c r="E23" s="31">
        <f t="shared" si="0"/>
        <v>76098</v>
      </c>
      <c r="F23" s="40"/>
      <c r="G23" s="29">
        <v>141577</v>
      </c>
      <c r="H23" s="30"/>
      <c r="I23" s="30">
        <v>147960</v>
      </c>
      <c r="J23" s="31">
        <f t="shared" si="1"/>
        <v>289537</v>
      </c>
    </row>
    <row r="24" spans="1:10" s="53" customFormat="1" ht="23.25" customHeight="1">
      <c r="A24" s="32" t="s">
        <v>21</v>
      </c>
      <c r="B24" s="33">
        <v>61827</v>
      </c>
      <c r="C24" s="34">
        <v>77660</v>
      </c>
      <c r="D24" s="34"/>
      <c r="E24" s="35">
        <f t="shared" si="0"/>
        <v>139487</v>
      </c>
      <c r="F24" s="41"/>
      <c r="G24" s="33">
        <v>20787</v>
      </c>
      <c r="H24" s="34"/>
      <c r="I24" s="34">
        <v>276450</v>
      </c>
      <c r="J24" s="35">
        <f t="shared" si="1"/>
        <v>297237</v>
      </c>
    </row>
    <row r="25" spans="1:10" s="53" customFormat="1" ht="23.25" customHeight="1">
      <c r="A25" s="28" t="s">
        <v>22</v>
      </c>
      <c r="B25" s="29">
        <v>196590</v>
      </c>
      <c r="C25" s="30">
        <v>233000</v>
      </c>
      <c r="D25" s="30"/>
      <c r="E25" s="31">
        <f t="shared" si="0"/>
        <v>429590</v>
      </c>
      <c r="F25" s="40"/>
      <c r="G25" s="29">
        <v>59424</v>
      </c>
      <c r="H25" s="30"/>
      <c r="I25" s="30">
        <v>400000</v>
      </c>
      <c r="J25" s="31">
        <f t="shared" si="1"/>
        <v>459424</v>
      </c>
    </row>
    <row r="26" spans="1:10" s="53" customFormat="1" ht="23.25" customHeight="1">
      <c r="A26" s="28" t="s">
        <v>23</v>
      </c>
      <c r="B26" s="29">
        <v>10834</v>
      </c>
      <c r="C26" s="30">
        <v>0</v>
      </c>
      <c r="D26" s="30"/>
      <c r="E26" s="31">
        <f t="shared" si="0"/>
        <v>10834</v>
      </c>
      <c r="F26" s="40"/>
      <c r="G26" s="29"/>
      <c r="H26" s="30"/>
      <c r="I26" s="30"/>
      <c r="J26" s="31">
        <f t="shared" si="1"/>
        <v>0</v>
      </c>
    </row>
    <row r="27" spans="1:10" ht="28.5" customHeight="1" thickBot="1">
      <c r="A27" s="5" t="s">
        <v>75</v>
      </c>
      <c r="B27" s="6">
        <f>SUM(B4:B26)</f>
        <v>1805762</v>
      </c>
      <c r="C27" s="7">
        <f>SUM(C4:C26)</f>
        <v>4387176.6</v>
      </c>
      <c r="D27" s="7">
        <f>SUM(D4:D26)</f>
        <v>120002.43</v>
      </c>
      <c r="E27" s="14">
        <f>SUM(E4:E26)</f>
        <v>6312941.029999999</v>
      </c>
      <c r="F27" s="5"/>
      <c r="G27" s="6">
        <f>SUM(G4:G26)</f>
        <v>1832521</v>
      </c>
      <c r="H27" s="7">
        <f>SUM(H4:H26)</f>
        <v>50000</v>
      </c>
      <c r="I27" s="7">
        <f>SUM(I4:I26)</f>
        <v>8711414</v>
      </c>
      <c r="J27" s="14">
        <f>SUM(J4:J26)</f>
        <v>10593935</v>
      </c>
    </row>
    <row r="28" ht="15.75" thickTop="1"/>
  </sheetData>
  <sheetProtection/>
  <printOptions/>
  <pageMargins left="0.7874015748031497" right="0.7874015748031497" top="1.1811023622047245" bottom="0.3937007874015748" header="0.3937007874015748" footer="0.3937007874015748"/>
  <pageSetup horizontalDpi="600" verticalDpi="600" orientation="landscape" scale="60" r:id="rId1"/>
  <headerFooter alignWithMargins="0">
    <oddFooter>&amp;L&amp;"-,Regular"&amp;8Sheet: &amp;A
File: &amp;F&amp;R&amp;"-,Regular"&amp;8Page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view="pageBreakPreview" zoomScale="70" zoomScaleNormal="55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8515625" defaultRowHeight="15"/>
  <cols>
    <col min="1" max="1" width="27.7109375" style="8" customWidth="1"/>
    <col min="2" max="10" width="18.7109375" style="9" customWidth="1"/>
  </cols>
  <sheetData>
    <row r="1" spans="1:10" s="1" customFormat="1" ht="42.75" thickBot="1">
      <c r="A1" s="51" t="s">
        <v>82</v>
      </c>
      <c r="B1" s="18" t="s">
        <v>85</v>
      </c>
      <c r="C1" s="17"/>
      <c r="D1" s="17"/>
      <c r="E1" s="17"/>
      <c r="F1" s="17"/>
      <c r="G1" s="17"/>
      <c r="H1" s="10"/>
      <c r="I1" s="10"/>
      <c r="J1" s="11"/>
    </row>
    <row r="2" spans="1:10" s="1" customFormat="1" ht="15">
      <c r="A2" s="55" t="s">
        <v>105</v>
      </c>
      <c r="B2" s="19"/>
      <c r="C2" s="15"/>
      <c r="D2" s="15"/>
      <c r="E2" s="15"/>
      <c r="F2" s="15"/>
      <c r="G2" s="15"/>
      <c r="H2" s="15"/>
      <c r="I2" s="15"/>
      <c r="J2" s="20"/>
    </row>
    <row r="3" spans="1:10" s="2" customFormat="1" ht="94.5">
      <c r="A3" s="45" t="s">
        <v>95</v>
      </c>
      <c r="B3" s="52" t="s">
        <v>59</v>
      </c>
      <c r="C3" s="46" t="s">
        <v>60</v>
      </c>
      <c r="D3" s="46" t="s">
        <v>61</v>
      </c>
      <c r="E3" s="46" t="s">
        <v>62</v>
      </c>
      <c r="F3" s="46" t="s">
        <v>63</v>
      </c>
      <c r="G3" s="46" t="s">
        <v>64</v>
      </c>
      <c r="H3" s="46" t="s">
        <v>65</v>
      </c>
      <c r="I3" s="46" t="s">
        <v>66</v>
      </c>
      <c r="J3" s="49" t="s">
        <v>52</v>
      </c>
    </row>
    <row r="4" spans="1:10" s="53" customFormat="1" ht="23.25" customHeight="1">
      <c r="A4" s="28" t="s">
        <v>0</v>
      </c>
      <c r="B4" s="29"/>
      <c r="C4" s="30"/>
      <c r="D4" s="30"/>
      <c r="E4" s="30"/>
      <c r="F4" s="30"/>
      <c r="G4" s="30"/>
      <c r="H4" s="30"/>
      <c r="I4" s="30"/>
      <c r="J4" s="31">
        <f aca="true" t="shared" si="0" ref="J4:J26">SUM(B4:I4)</f>
        <v>0</v>
      </c>
    </row>
    <row r="5" spans="1:10" s="53" customFormat="1" ht="23.25" customHeight="1">
      <c r="A5" s="28" t="s">
        <v>1</v>
      </c>
      <c r="B5" s="29"/>
      <c r="C5" s="30"/>
      <c r="D5" s="30"/>
      <c r="E5" s="30"/>
      <c r="F5" s="30"/>
      <c r="G5" s="30"/>
      <c r="H5" s="30"/>
      <c r="I5" s="30"/>
      <c r="J5" s="31">
        <f t="shared" si="0"/>
        <v>0</v>
      </c>
    </row>
    <row r="6" spans="1:10" s="53" customFormat="1" ht="23.25" customHeight="1">
      <c r="A6" s="32" t="s">
        <v>2</v>
      </c>
      <c r="B6" s="33">
        <v>21860.04</v>
      </c>
      <c r="C6" s="34"/>
      <c r="D6" s="34"/>
      <c r="E6" s="34"/>
      <c r="F6" s="34"/>
      <c r="G6" s="34"/>
      <c r="H6" s="34"/>
      <c r="I6" s="34">
        <v>50000</v>
      </c>
      <c r="J6" s="35">
        <f t="shared" si="0"/>
        <v>71860.04000000001</v>
      </c>
    </row>
    <row r="7" spans="1:10" s="53" customFormat="1" ht="23.25" customHeight="1">
      <c r="A7" s="28" t="s">
        <v>3</v>
      </c>
      <c r="B7" s="29"/>
      <c r="C7" s="30">
        <v>150000</v>
      </c>
      <c r="D7" s="30">
        <v>119339</v>
      </c>
      <c r="E7" s="30"/>
      <c r="F7" s="30">
        <v>119339</v>
      </c>
      <c r="G7" s="30"/>
      <c r="H7" s="30"/>
      <c r="I7" s="30">
        <v>100000</v>
      </c>
      <c r="J7" s="31">
        <f t="shared" si="0"/>
        <v>488678</v>
      </c>
    </row>
    <row r="8" spans="1:10" s="53" customFormat="1" ht="23.25" customHeight="1">
      <c r="A8" s="28" t="s">
        <v>4</v>
      </c>
      <c r="B8" s="29"/>
      <c r="C8" s="30"/>
      <c r="D8" s="30"/>
      <c r="E8" s="30"/>
      <c r="F8" s="30"/>
      <c r="G8" s="30"/>
      <c r="H8" s="30"/>
      <c r="I8" s="30"/>
      <c r="J8" s="31">
        <f t="shared" si="0"/>
        <v>0</v>
      </c>
    </row>
    <row r="9" spans="1:10" s="53" customFormat="1" ht="23.25" customHeight="1">
      <c r="A9" s="32" t="s">
        <v>5</v>
      </c>
      <c r="B9" s="33">
        <v>8313792</v>
      </c>
      <c r="C9" s="34">
        <v>883045</v>
      </c>
      <c r="D9" s="34">
        <v>573963</v>
      </c>
      <c r="E9" s="34">
        <v>495692</v>
      </c>
      <c r="F9" s="34">
        <v>726601</v>
      </c>
      <c r="G9" s="34">
        <v>385692</v>
      </c>
      <c r="H9" s="34"/>
      <c r="I9" s="34">
        <v>350000</v>
      </c>
      <c r="J9" s="35">
        <f t="shared" si="0"/>
        <v>11728785</v>
      </c>
    </row>
    <row r="10" spans="1:10" s="53" customFormat="1" ht="23.25" customHeight="1">
      <c r="A10" s="28" t="s">
        <v>6</v>
      </c>
      <c r="B10" s="29">
        <v>802557</v>
      </c>
      <c r="C10" s="30">
        <v>483060</v>
      </c>
      <c r="D10" s="30">
        <v>455500</v>
      </c>
      <c r="E10" s="30"/>
      <c r="F10" s="30">
        <v>455500</v>
      </c>
      <c r="G10" s="30"/>
      <c r="H10" s="30"/>
      <c r="I10" s="30">
        <v>100000</v>
      </c>
      <c r="J10" s="31">
        <f t="shared" si="0"/>
        <v>2296617</v>
      </c>
    </row>
    <row r="11" spans="1:10" s="53" customFormat="1" ht="23.25" customHeight="1">
      <c r="A11" s="28" t="s">
        <v>7</v>
      </c>
      <c r="B11" s="29"/>
      <c r="C11" s="30"/>
      <c r="D11" s="30"/>
      <c r="E11" s="30"/>
      <c r="F11" s="30"/>
      <c r="G11" s="30"/>
      <c r="H11" s="30"/>
      <c r="I11" s="30"/>
      <c r="J11" s="31">
        <f t="shared" si="0"/>
        <v>0</v>
      </c>
    </row>
    <row r="12" spans="1:10" s="53" customFormat="1" ht="23.25" customHeight="1">
      <c r="A12" s="32" t="s">
        <v>8</v>
      </c>
      <c r="B12" s="33"/>
      <c r="C12" s="34"/>
      <c r="D12" s="34"/>
      <c r="E12" s="34"/>
      <c r="F12" s="34"/>
      <c r="G12" s="34"/>
      <c r="H12" s="34"/>
      <c r="I12" s="34"/>
      <c r="J12" s="35">
        <f t="shared" si="0"/>
        <v>0</v>
      </c>
    </row>
    <row r="13" spans="1:10" s="53" customFormat="1" ht="23.25" customHeight="1">
      <c r="A13" s="28" t="s">
        <v>9</v>
      </c>
      <c r="B13" s="29"/>
      <c r="C13" s="30"/>
      <c r="D13" s="30"/>
      <c r="E13" s="30"/>
      <c r="F13" s="30"/>
      <c r="G13" s="30"/>
      <c r="H13" s="30"/>
      <c r="I13" s="30"/>
      <c r="J13" s="31">
        <f t="shared" si="0"/>
        <v>0</v>
      </c>
    </row>
    <row r="14" spans="1:10" s="53" customFormat="1" ht="23.25" customHeight="1">
      <c r="A14" s="28" t="s">
        <v>11</v>
      </c>
      <c r="B14" s="29"/>
      <c r="C14" s="30"/>
      <c r="D14" s="30"/>
      <c r="E14" s="30"/>
      <c r="F14" s="30"/>
      <c r="G14" s="30"/>
      <c r="H14" s="30"/>
      <c r="I14" s="30"/>
      <c r="J14" s="31">
        <f t="shared" si="0"/>
        <v>0</v>
      </c>
    </row>
    <row r="15" spans="1:10" s="53" customFormat="1" ht="23.25" customHeight="1">
      <c r="A15" s="32" t="s">
        <v>12</v>
      </c>
      <c r="B15" s="33">
        <v>22053482</v>
      </c>
      <c r="C15" s="34">
        <v>6299835</v>
      </c>
      <c r="D15" s="34">
        <v>461504</v>
      </c>
      <c r="E15" s="34">
        <v>1087169</v>
      </c>
      <c r="F15" s="34">
        <v>644904</v>
      </c>
      <c r="G15" s="34">
        <v>1087169</v>
      </c>
      <c r="H15" s="34">
        <v>120566</v>
      </c>
      <c r="I15" s="34">
        <v>400000</v>
      </c>
      <c r="J15" s="35">
        <f t="shared" si="0"/>
        <v>32154629</v>
      </c>
    </row>
    <row r="16" spans="1:10" s="53" customFormat="1" ht="23.25" customHeight="1">
      <c r="A16" s="28" t="s">
        <v>13</v>
      </c>
      <c r="B16" s="29"/>
      <c r="C16" s="30"/>
      <c r="D16" s="30"/>
      <c r="E16" s="30"/>
      <c r="F16" s="30"/>
      <c r="G16" s="30"/>
      <c r="H16" s="30"/>
      <c r="I16" s="30"/>
      <c r="J16" s="31">
        <f t="shared" si="0"/>
        <v>0</v>
      </c>
    </row>
    <row r="17" spans="1:10" s="53" customFormat="1" ht="23.25" customHeight="1">
      <c r="A17" s="28" t="s">
        <v>14</v>
      </c>
      <c r="B17" s="29"/>
      <c r="C17" s="30"/>
      <c r="D17" s="30"/>
      <c r="E17" s="30"/>
      <c r="F17" s="30"/>
      <c r="G17" s="30"/>
      <c r="H17" s="30"/>
      <c r="I17" s="30"/>
      <c r="J17" s="31">
        <f t="shared" si="0"/>
        <v>0</v>
      </c>
    </row>
    <row r="18" spans="1:10" s="53" customFormat="1" ht="23.25" customHeight="1">
      <c r="A18" s="32" t="s">
        <v>15</v>
      </c>
      <c r="B18" s="33"/>
      <c r="C18" s="34">
        <v>80640</v>
      </c>
      <c r="D18" s="34">
        <v>185000</v>
      </c>
      <c r="E18" s="34"/>
      <c r="F18" s="34">
        <v>185000</v>
      </c>
      <c r="G18" s="34"/>
      <c r="H18" s="34"/>
      <c r="I18" s="34"/>
      <c r="J18" s="35">
        <f t="shared" si="0"/>
        <v>450640</v>
      </c>
    </row>
    <row r="19" spans="1:10" s="53" customFormat="1" ht="23.25" customHeight="1">
      <c r="A19" s="28" t="s">
        <v>16</v>
      </c>
      <c r="B19" s="29"/>
      <c r="C19" s="30"/>
      <c r="D19" s="30"/>
      <c r="E19" s="30"/>
      <c r="F19" s="30"/>
      <c r="G19" s="30"/>
      <c r="H19" s="30"/>
      <c r="I19" s="30"/>
      <c r="J19" s="31">
        <f t="shared" si="0"/>
        <v>0</v>
      </c>
    </row>
    <row r="20" spans="1:10" s="53" customFormat="1" ht="23.25" customHeight="1">
      <c r="A20" s="28" t="s">
        <v>17</v>
      </c>
      <c r="B20" s="29"/>
      <c r="C20" s="30"/>
      <c r="D20" s="30"/>
      <c r="E20" s="30"/>
      <c r="F20" s="30"/>
      <c r="G20" s="30"/>
      <c r="H20" s="30"/>
      <c r="I20" s="30"/>
      <c r="J20" s="31">
        <f t="shared" si="0"/>
        <v>0</v>
      </c>
    </row>
    <row r="21" spans="1:10" s="53" customFormat="1" ht="23.25" customHeight="1">
      <c r="A21" s="32" t="s">
        <v>18</v>
      </c>
      <c r="B21" s="33"/>
      <c r="C21" s="34"/>
      <c r="D21" s="34"/>
      <c r="E21" s="34"/>
      <c r="F21" s="34"/>
      <c r="G21" s="34"/>
      <c r="H21" s="34"/>
      <c r="I21" s="34"/>
      <c r="J21" s="35">
        <f t="shared" si="0"/>
        <v>0</v>
      </c>
    </row>
    <row r="22" spans="1:10" s="53" customFormat="1" ht="23.25" customHeight="1">
      <c r="A22" s="28" t="s">
        <v>19</v>
      </c>
      <c r="B22" s="29"/>
      <c r="C22" s="30"/>
      <c r="D22" s="30"/>
      <c r="E22" s="30"/>
      <c r="F22" s="30"/>
      <c r="G22" s="30"/>
      <c r="H22" s="30"/>
      <c r="I22" s="30"/>
      <c r="J22" s="31">
        <f t="shared" si="0"/>
        <v>0</v>
      </c>
    </row>
    <row r="23" spans="1:10" s="53" customFormat="1" ht="23.25" customHeight="1">
      <c r="A23" s="28" t="s">
        <v>20</v>
      </c>
      <c r="B23" s="29"/>
      <c r="C23" s="30"/>
      <c r="D23" s="30"/>
      <c r="E23" s="30"/>
      <c r="F23" s="30"/>
      <c r="G23" s="30"/>
      <c r="H23" s="30"/>
      <c r="I23" s="30"/>
      <c r="J23" s="31">
        <f t="shared" si="0"/>
        <v>0</v>
      </c>
    </row>
    <row r="24" spans="1:10" s="53" customFormat="1" ht="23.25" customHeight="1">
      <c r="A24" s="32" t="s">
        <v>21</v>
      </c>
      <c r="B24" s="33"/>
      <c r="C24" s="34"/>
      <c r="D24" s="34"/>
      <c r="E24" s="34"/>
      <c r="F24" s="34"/>
      <c r="G24" s="34"/>
      <c r="H24" s="34"/>
      <c r="I24" s="34"/>
      <c r="J24" s="35">
        <f t="shared" si="0"/>
        <v>0</v>
      </c>
    </row>
    <row r="25" spans="1:10" s="53" customFormat="1" ht="23.25" customHeight="1">
      <c r="A25" s="28" t="s">
        <v>22</v>
      </c>
      <c r="B25" s="29">
        <v>3186966</v>
      </c>
      <c r="C25" s="30">
        <v>1557382</v>
      </c>
      <c r="D25" s="30">
        <v>650852</v>
      </c>
      <c r="E25" s="30">
        <v>736514</v>
      </c>
      <c r="F25" s="30">
        <v>314814</v>
      </c>
      <c r="G25" s="30">
        <v>846514</v>
      </c>
      <c r="H25" s="30"/>
      <c r="I25" s="30">
        <v>150000</v>
      </c>
      <c r="J25" s="31">
        <f t="shared" si="0"/>
        <v>7443042</v>
      </c>
    </row>
    <row r="26" spans="1:10" s="53" customFormat="1" ht="23.25" customHeight="1">
      <c r="A26" s="28" t="s">
        <v>23</v>
      </c>
      <c r="B26" s="29">
        <v>65579.95999999999</v>
      </c>
      <c r="C26" s="30"/>
      <c r="D26" s="30">
        <v>92500</v>
      </c>
      <c r="E26" s="30"/>
      <c r="F26" s="30">
        <v>92500</v>
      </c>
      <c r="G26" s="30"/>
      <c r="H26" s="30"/>
      <c r="I26" s="30"/>
      <c r="J26" s="31">
        <f t="shared" si="0"/>
        <v>250579.96</v>
      </c>
    </row>
    <row r="27" spans="1:10" ht="28.5" customHeight="1" thickBot="1">
      <c r="A27" s="36" t="s">
        <v>75</v>
      </c>
      <c r="B27" s="37">
        <f aca="true" t="shared" si="1" ref="B27:J27">SUM(B4:B26)</f>
        <v>34444237</v>
      </c>
      <c r="C27" s="38">
        <f t="shared" si="1"/>
        <v>9453962</v>
      </c>
      <c r="D27" s="38">
        <f t="shared" si="1"/>
        <v>2538658</v>
      </c>
      <c r="E27" s="38">
        <f t="shared" si="1"/>
        <v>2319375</v>
      </c>
      <c r="F27" s="38">
        <f t="shared" si="1"/>
        <v>2538658</v>
      </c>
      <c r="G27" s="38">
        <f t="shared" si="1"/>
        <v>2319375</v>
      </c>
      <c r="H27" s="38">
        <f t="shared" si="1"/>
        <v>120566</v>
      </c>
      <c r="I27" s="38">
        <f t="shared" si="1"/>
        <v>1150000</v>
      </c>
      <c r="J27" s="39">
        <f t="shared" si="1"/>
        <v>54884831</v>
      </c>
    </row>
    <row r="28" ht="15.75" thickTop="1"/>
  </sheetData>
  <sheetProtection/>
  <printOptions/>
  <pageMargins left="0.7874015748031497" right="0.7874015748031497" top="1.1811023622047245" bottom="0.3937007874015748" header="0.3937007874015748" footer="0.3937007874015748"/>
  <pageSetup horizontalDpi="600" verticalDpi="600" orientation="landscape" scale="60" r:id="rId1"/>
  <headerFooter alignWithMargins="0">
    <oddFooter>&amp;L&amp;"-,Regular"&amp;8Sheet: &amp;A
File: &amp;F&amp;R&amp;"-,Regular"&amp;8Page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view="pageBreakPreview" zoomScale="70" zoomScaleNormal="55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6" sqref="R6"/>
    </sheetView>
  </sheetViews>
  <sheetFormatPr defaultColWidth="8.8515625" defaultRowHeight="15"/>
  <cols>
    <col min="1" max="1" width="27.7109375" style="8" customWidth="1"/>
    <col min="2" max="10" width="16.57421875" style="9" customWidth="1"/>
    <col min="11" max="11" width="20.28125" style="9" customWidth="1"/>
  </cols>
  <sheetData>
    <row r="1" spans="1:11" s="1" customFormat="1" ht="42.75" thickBot="1">
      <c r="A1" s="51" t="s">
        <v>83</v>
      </c>
      <c r="B1" s="18" t="s">
        <v>87</v>
      </c>
      <c r="C1" s="17"/>
      <c r="D1" s="17"/>
      <c r="E1" s="17"/>
      <c r="F1" s="17"/>
      <c r="G1" s="17"/>
      <c r="H1" s="10"/>
      <c r="I1" s="10"/>
      <c r="J1" s="17"/>
      <c r="K1" s="11"/>
    </row>
    <row r="2" spans="1:11" s="1" customFormat="1" ht="15">
      <c r="A2" s="55" t="s">
        <v>105</v>
      </c>
      <c r="B2" s="19"/>
      <c r="C2" s="15"/>
      <c r="D2" s="15"/>
      <c r="E2" s="15"/>
      <c r="F2" s="15"/>
      <c r="G2" s="15"/>
      <c r="H2" s="15"/>
      <c r="I2" s="15"/>
      <c r="J2" s="15"/>
      <c r="K2" s="20"/>
    </row>
    <row r="3" spans="1:11" s="2" customFormat="1" ht="110.25">
      <c r="A3" s="45" t="s">
        <v>95</v>
      </c>
      <c r="B3" s="52" t="s">
        <v>88</v>
      </c>
      <c r="C3" s="46" t="s">
        <v>67</v>
      </c>
      <c r="D3" s="46" t="s">
        <v>68</v>
      </c>
      <c r="E3" s="46" t="s">
        <v>69</v>
      </c>
      <c r="F3" s="46" t="s">
        <v>71</v>
      </c>
      <c r="G3" s="46" t="s">
        <v>72</v>
      </c>
      <c r="H3" s="46" t="s">
        <v>89</v>
      </c>
      <c r="I3" s="46" t="s">
        <v>90</v>
      </c>
      <c r="J3" s="46" t="s">
        <v>70</v>
      </c>
      <c r="K3" s="49" t="s">
        <v>52</v>
      </c>
    </row>
    <row r="4" spans="1:11" s="53" customFormat="1" ht="23.25" customHeight="1">
      <c r="A4" s="28" t="s">
        <v>0</v>
      </c>
      <c r="B4" s="29">
        <v>143908</v>
      </c>
      <c r="C4" s="30"/>
      <c r="D4" s="30">
        <v>11048</v>
      </c>
      <c r="E4" s="30"/>
      <c r="F4" s="30">
        <v>5486.54</v>
      </c>
      <c r="G4" s="30">
        <v>0</v>
      </c>
      <c r="H4" s="30">
        <v>3644</v>
      </c>
      <c r="I4" s="30"/>
      <c r="J4" s="30"/>
      <c r="K4" s="31">
        <f>SUM(B4:J4)</f>
        <v>164086.54</v>
      </c>
    </row>
    <row r="5" spans="1:11" s="53" customFormat="1" ht="23.25" customHeight="1">
      <c r="A5" s="28" t="s">
        <v>1</v>
      </c>
      <c r="B5" s="29">
        <v>370143.82</v>
      </c>
      <c r="C5" s="30">
        <v>22142.14</v>
      </c>
      <c r="D5" s="30">
        <v>51109</v>
      </c>
      <c r="E5" s="30"/>
      <c r="F5" s="30">
        <v>48270.45</v>
      </c>
      <c r="G5" s="30">
        <v>15307</v>
      </c>
      <c r="H5" s="30">
        <v>16855</v>
      </c>
      <c r="I5" s="30"/>
      <c r="J5" s="30">
        <v>57350</v>
      </c>
      <c r="K5" s="31">
        <f aca="true" t="shared" si="0" ref="K5:K26">SUM(B5:J5)</f>
        <v>581177.41</v>
      </c>
    </row>
    <row r="6" spans="1:11" s="53" customFormat="1" ht="23.25" customHeight="1">
      <c r="A6" s="32" t="s">
        <v>2</v>
      </c>
      <c r="B6" s="33">
        <v>526284.98</v>
      </c>
      <c r="C6" s="34">
        <v>41677</v>
      </c>
      <c r="D6" s="34">
        <v>38854</v>
      </c>
      <c r="E6" s="34"/>
      <c r="F6" s="34">
        <v>86676.21</v>
      </c>
      <c r="G6" s="34">
        <v>48613</v>
      </c>
      <c r="H6" s="34">
        <v>12813</v>
      </c>
      <c r="I6" s="34"/>
      <c r="J6" s="34"/>
      <c r="K6" s="35">
        <f t="shared" si="0"/>
        <v>754918.19</v>
      </c>
    </row>
    <row r="7" spans="1:11" s="53" customFormat="1" ht="23.25" customHeight="1">
      <c r="A7" s="28" t="s">
        <v>3</v>
      </c>
      <c r="B7" s="29">
        <v>555763.78</v>
      </c>
      <c r="C7" s="30">
        <v>2696.25</v>
      </c>
      <c r="D7" s="30">
        <v>32780</v>
      </c>
      <c r="E7" s="30"/>
      <c r="F7" s="30">
        <v>77698.24</v>
      </c>
      <c r="G7" s="30">
        <v>2316</v>
      </c>
      <c r="H7" s="30">
        <v>10811</v>
      </c>
      <c r="I7" s="30"/>
      <c r="J7" s="30"/>
      <c r="K7" s="31">
        <f t="shared" si="0"/>
        <v>682065.27</v>
      </c>
    </row>
    <row r="8" spans="1:11" s="53" customFormat="1" ht="23.25" customHeight="1">
      <c r="A8" s="28" t="s">
        <v>4</v>
      </c>
      <c r="B8" s="29">
        <v>190443.21</v>
      </c>
      <c r="C8" s="30"/>
      <c r="D8" s="30">
        <v>30080</v>
      </c>
      <c r="E8" s="30"/>
      <c r="F8" s="30">
        <v>26490.56</v>
      </c>
      <c r="G8" s="30">
        <v>0</v>
      </c>
      <c r="H8" s="30">
        <v>9920</v>
      </c>
      <c r="I8" s="30"/>
      <c r="J8" s="30"/>
      <c r="K8" s="31">
        <f t="shared" si="0"/>
        <v>256933.77</v>
      </c>
    </row>
    <row r="9" spans="1:11" s="53" customFormat="1" ht="23.25" customHeight="1">
      <c r="A9" s="32" t="s">
        <v>5</v>
      </c>
      <c r="B9" s="33">
        <v>276081.7</v>
      </c>
      <c r="C9" s="34"/>
      <c r="D9" s="34">
        <v>16469</v>
      </c>
      <c r="E9" s="34"/>
      <c r="F9" s="34">
        <v>28929.02</v>
      </c>
      <c r="G9" s="34">
        <v>0</v>
      </c>
      <c r="H9" s="34">
        <v>5431</v>
      </c>
      <c r="I9" s="34"/>
      <c r="J9" s="34"/>
      <c r="K9" s="35">
        <f t="shared" si="0"/>
        <v>326910.72000000003</v>
      </c>
    </row>
    <row r="10" spans="1:11" s="53" customFormat="1" ht="23.25" customHeight="1">
      <c r="A10" s="28" t="s">
        <v>6</v>
      </c>
      <c r="B10" s="29">
        <v>60000</v>
      </c>
      <c r="C10" s="30">
        <v>5307.37</v>
      </c>
      <c r="D10" s="30"/>
      <c r="E10" s="30"/>
      <c r="F10" s="30">
        <v>609.62</v>
      </c>
      <c r="G10" s="30">
        <v>4080</v>
      </c>
      <c r="H10" s="30"/>
      <c r="I10" s="30"/>
      <c r="J10" s="30"/>
      <c r="K10" s="31">
        <f t="shared" si="0"/>
        <v>69996.99</v>
      </c>
    </row>
    <row r="11" spans="1:11" s="53" customFormat="1" ht="23.25" customHeight="1">
      <c r="A11" s="28" t="s">
        <v>7</v>
      </c>
      <c r="B11" s="29">
        <v>551831.45</v>
      </c>
      <c r="C11" s="30">
        <v>69038.4</v>
      </c>
      <c r="D11" s="30">
        <v>62585</v>
      </c>
      <c r="E11" s="30"/>
      <c r="F11" s="30">
        <v>66170.97</v>
      </c>
      <c r="G11" s="30">
        <v>91817</v>
      </c>
      <c r="H11" s="30">
        <v>20640</v>
      </c>
      <c r="I11" s="30"/>
      <c r="J11" s="30"/>
      <c r="K11" s="31">
        <f t="shared" si="0"/>
        <v>862082.82</v>
      </c>
    </row>
    <row r="12" spans="1:11" s="53" customFormat="1" ht="23.25" customHeight="1">
      <c r="A12" s="32" t="s">
        <v>8</v>
      </c>
      <c r="B12" s="33">
        <v>254730</v>
      </c>
      <c r="C12" s="34">
        <v>30666</v>
      </c>
      <c r="D12" s="34">
        <v>13617</v>
      </c>
      <c r="E12" s="34"/>
      <c r="F12" s="34">
        <v>23220.8</v>
      </c>
      <c r="G12" s="34">
        <v>39534</v>
      </c>
      <c r="H12" s="34">
        <v>4491</v>
      </c>
      <c r="I12" s="34"/>
      <c r="J12" s="34"/>
      <c r="K12" s="35">
        <f t="shared" si="0"/>
        <v>366258.8</v>
      </c>
    </row>
    <row r="13" spans="1:11" s="53" customFormat="1" ht="23.25" customHeight="1">
      <c r="A13" s="28" t="s">
        <v>9</v>
      </c>
      <c r="B13" s="29"/>
      <c r="C13" s="30"/>
      <c r="D13" s="30"/>
      <c r="E13" s="30"/>
      <c r="F13" s="30">
        <v>60554.2</v>
      </c>
      <c r="G13" s="30">
        <v>0</v>
      </c>
      <c r="H13" s="30"/>
      <c r="I13" s="30"/>
      <c r="J13" s="30"/>
      <c r="K13" s="31">
        <f t="shared" si="0"/>
        <v>60554.2</v>
      </c>
    </row>
    <row r="14" spans="1:11" s="53" customFormat="1" ht="23.25" customHeight="1">
      <c r="A14" s="28" t="s">
        <v>11</v>
      </c>
      <c r="B14" s="29">
        <v>207416</v>
      </c>
      <c r="C14" s="30">
        <v>101170</v>
      </c>
      <c r="D14" s="30">
        <v>23086</v>
      </c>
      <c r="E14" s="30"/>
      <c r="F14" s="30">
        <v>19563.11</v>
      </c>
      <c r="G14" s="30">
        <v>95523</v>
      </c>
      <c r="H14" s="30">
        <v>7614</v>
      </c>
      <c r="I14" s="30"/>
      <c r="J14" s="30">
        <v>49750</v>
      </c>
      <c r="K14" s="31">
        <f t="shared" si="0"/>
        <v>504122.11</v>
      </c>
    </row>
    <row r="15" spans="1:11" s="53" customFormat="1" ht="23.25" customHeight="1">
      <c r="A15" s="32" t="s">
        <v>12</v>
      </c>
      <c r="B15" s="33">
        <v>730072.61</v>
      </c>
      <c r="C15" s="34">
        <v>206361.69</v>
      </c>
      <c r="D15" s="34">
        <v>47363</v>
      </c>
      <c r="E15" s="34"/>
      <c r="F15" s="34">
        <v>67833.56</v>
      </c>
      <c r="G15" s="34">
        <v>94663</v>
      </c>
      <c r="H15" s="34">
        <v>15620</v>
      </c>
      <c r="I15" s="34"/>
      <c r="J15" s="34"/>
      <c r="K15" s="35">
        <f t="shared" si="0"/>
        <v>1161913.86</v>
      </c>
    </row>
    <row r="16" spans="1:11" s="53" customFormat="1" ht="23.25" customHeight="1">
      <c r="A16" s="28" t="s">
        <v>13</v>
      </c>
      <c r="B16" s="29">
        <v>428261.4</v>
      </c>
      <c r="C16" s="30">
        <v>23483</v>
      </c>
      <c r="D16" s="30">
        <v>86703</v>
      </c>
      <c r="E16" s="30">
        <v>810000</v>
      </c>
      <c r="F16" s="30">
        <v>39126.22</v>
      </c>
      <c r="G16" s="30">
        <v>42975</v>
      </c>
      <c r="H16" s="30">
        <v>28594</v>
      </c>
      <c r="I16" s="30">
        <v>195000</v>
      </c>
      <c r="J16" s="30">
        <v>109208</v>
      </c>
      <c r="K16" s="31">
        <f t="shared" si="0"/>
        <v>1763350.6199999999</v>
      </c>
    </row>
    <row r="17" spans="1:11" s="53" customFormat="1" ht="23.25" customHeight="1">
      <c r="A17" s="28" t="s">
        <v>14</v>
      </c>
      <c r="B17" s="29">
        <v>635701.22</v>
      </c>
      <c r="C17" s="30">
        <v>280755.75</v>
      </c>
      <c r="D17" s="30">
        <v>16431</v>
      </c>
      <c r="E17" s="30"/>
      <c r="F17" s="30">
        <v>88505.06</v>
      </c>
      <c r="G17" s="30">
        <v>229338</v>
      </c>
      <c r="H17" s="30">
        <v>5419</v>
      </c>
      <c r="I17" s="30"/>
      <c r="J17" s="30"/>
      <c r="K17" s="31">
        <f t="shared" si="0"/>
        <v>1256150.03</v>
      </c>
    </row>
    <row r="18" spans="1:11" s="53" customFormat="1" ht="23.25" customHeight="1">
      <c r="A18" s="32" t="s">
        <v>15</v>
      </c>
      <c r="B18" s="33">
        <v>1480605.36</v>
      </c>
      <c r="C18" s="34">
        <v>166134.44</v>
      </c>
      <c r="D18" s="34">
        <v>123909</v>
      </c>
      <c r="E18" s="34"/>
      <c r="F18" s="34">
        <v>162102.25</v>
      </c>
      <c r="G18" s="34">
        <v>126388</v>
      </c>
      <c r="H18" s="34">
        <v>40863</v>
      </c>
      <c r="I18" s="34"/>
      <c r="J18" s="34"/>
      <c r="K18" s="35">
        <f t="shared" si="0"/>
        <v>2100002.05</v>
      </c>
    </row>
    <row r="19" spans="1:11" s="53" customFormat="1" ht="23.25" customHeight="1">
      <c r="A19" s="28" t="s">
        <v>16</v>
      </c>
      <c r="B19" s="29">
        <v>310817</v>
      </c>
      <c r="C19" s="30">
        <v>28836.64</v>
      </c>
      <c r="D19" s="30">
        <v>34894</v>
      </c>
      <c r="E19" s="30"/>
      <c r="F19" s="30">
        <v>38073.25</v>
      </c>
      <c r="G19" s="30">
        <v>35582</v>
      </c>
      <c r="H19" s="30">
        <v>11508</v>
      </c>
      <c r="I19" s="30">
        <v>75000</v>
      </c>
      <c r="J19" s="30"/>
      <c r="K19" s="31">
        <f t="shared" si="0"/>
        <v>534710.89</v>
      </c>
    </row>
    <row r="20" spans="1:11" s="53" customFormat="1" ht="23.25" customHeight="1">
      <c r="A20" s="28" t="s">
        <v>17</v>
      </c>
      <c r="B20" s="29">
        <v>120000</v>
      </c>
      <c r="C20" s="30">
        <v>100671.18000000001</v>
      </c>
      <c r="D20" s="30">
        <v>1581</v>
      </c>
      <c r="E20" s="30"/>
      <c r="F20" s="30">
        <v>16570.45</v>
      </c>
      <c r="G20" s="30">
        <v>57139</v>
      </c>
      <c r="H20" s="30">
        <v>522</v>
      </c>
      <c r="I20" s="30"/>
      <c r="J20" s="30"/>
      <c r="K20" s="31">
        <f t="shared" si="0"/>
        <v>296483.63</v>
      </c>
    </row>
    <row r="21" spans="1:11" s="53" customFormat="1" ht="23.25" customHeight="1">
      <c r="A21" s="32" t="s">
        <v>18</v>
      </c>
      <c r="B21" s="33">
        <v>630972.19</v>
      </c>
      <c r="C21" s="34">
        <v>10834</v>
      </c>
      <c r="D21" s="34">
        <v>14890</v>
      </c>
      <c r="E21" s="34"/>
      <c r="F21" s="34">
        <v>90611</v>
      </c>
      <c r="G21" s="34">
        <v>13966</v>
      </c>
      <c r="H21" s="34">
        <v>4910</v>
      </c>
      <c r="I21" s="34"/>
      <c r="J21" s="34"/>
      <c r="K21" s="35">
        <f t="shared" si="0"/>
        <v>766183.19</v>
      </c>
    </row>
    <row r="22" spans="1:11" s="53" customFormat="1" ht="23.25" customHeight="1">
      <c r="A22" s="28" t="s">
        <v>19</v>
      </c>
      <c r="B22" s="29">
        <v>699548.92</v>
      </c>
      <c r="C22" s="30">
        <v>66399.97</v>
      </c>
      <c r="D22" s="30">
        <v>40764</v>
      </c>
      <c r="E22" s="30"/>
      <c r="F22" s="30">
        <v>83184.78</v>
      </c>
      <c r="G22" s="30">
        <v>55481</v>
      </c>
      <c r="H22" s="30">
        <v>13443</v>
      </c>
      <c r="I22" s="30"/>
      <c r="J22" s="30"/>
      <c r="K22" s="31">
        <f t="shared" si="0"/>
        <v>958821.67</v>
      </c>
    </row>
    <row r="23" spans="1:11" s="53" customFormat="1" ht="23.25" customHeight="1">
      <c r="A23" s="28" t="s">
        <v>20</v>
      </c>
      <c r="B23" s="29">
        <v>444116.95</v>
      </c>
      <c r="C23" s="30"/>
      <c r="D23" s="30">
        <v>10798</v>
      </c>
      <c r="E23" s="30"/>
      <c r="F23" s="30">
        <v>59686.88</v>
      </c>
      <c r="G23" s="30">
        <v>0</v>
      </c>
      <c r="H23" s="30">
        <v>3561</v>
      </c>
      <c r="I23" s="30"/>
      <c r="J23" s="30"/>
      <c r="K23" s="31">
        <f t="shared" si="0"/>
        <v>518162.83</v>
      </c>
    </row>
    <row r="24" spans="1:11" s="53" customFormat="1" ht="23.25" customHeight="1">
      <c r="A24" s="32" t="s">
        <v>21</v>
      </c>
      <c r="B24" s="33">
        <v>331573.4</v>
      </c>
      <c r="C24" s="34">
        <v>23119.010000000002</v>
      </c>
      <c r="D24" s="34">
        <v>3831</v>
      </c>
      <c r="E24" s="34"/>
      <c r="F24" s="34">
        <v>31700</v>
      </c>
      <c r="G24" s="34">
        <v>42148</v>
      </c>
      <c r="H24" s="34">
        <v>5161.5</v>
      </c>
      <c r="I24" s="34"/>
      <c r="J24" s="34"/>
      <c r="K24" s="35">
        <f t="shared" si="0"/>
        <v>437532.91000000003</v>
      </c>
    </row>
    <row r="25" spans="1:11" s="53" customFormat="1" ht="23.25" customHeight="1">
      <c r="A25" s="28" t="s">
        <v>22</v>
      </c>
      <c r="B25" s="29">
        <v>1146529.01</v>
      </c>
      <c r="C25" s="30">
        <v>405436.92</v>
      </c>
      <c r="D25" s="30">
        <v>109294</v>
      </c>
      <c r="E25" s="30">
        <v>696873</v>
      </c>
      <c r="F25" s="30">
        <v>138382.67</v>
      </c>
      <c r="G25" s="30">
        <v>552187</v>
      </c>
      <c r="H25" s="30">
        <v>36044</v>
      </c>
      <c r="I25" s="30"/>
      <c r="J25" s="30"/>
      <c r="K25" s="31">
        <f t="shared" si="0"/>
        <v>3084746.5999999996</v>
      </c>
    </row>
    <row r="26" spans="1:11" s="53" customFormat="1" ht="23.25" customHeight="1">
      <c r="A26" s="28" t="s">
        <v>23</v>
      </c>
      <c r="B26" s="29">
        <v>60000</v>
      </c>
      <c r="C26" s="30"/>
      <c r="D26" s="30"/>
      <c r="E26" s="30"/>
      <c r="F26" s="30">
        <v>554.2</v>
      </c>
      <c r="G26" s="30">
        <v>0</v>
      </c>
      <c r="H26" s="30"/>
      <c r="I26" s="30"/>
      <c r="J26" s="30"/>
      <c r="K26" s="31">
        <f t="shared" si="0"/>
        <v>60554.2</v>
      </c>
    </row>
    <row r="27" spans="1:11" ht="28.5" customHeight="1" thickBot="1">
      <c r="A27" s="36" t="s">
        <v>75</v>
      </c>
      <c r="B27" s="37">
        <f>SUM(B4:B26)</f>
        <v>10154801</v>
      </c>
      <c r="C27" s="38">
        <f aca="true" t="shared" si="1" ref="C27:K27">SUM(C4:C26)</f>
        <v>1584729.76</v>
      </c>
      <c r="D27" s="38">
        <f t="shared" si="1"/>
        <v>770086</v>
      </c>
      <c r="E27" s="38">
        <f t="shared" si="1"/>
        <v>1506873</v>
      </c>
      <c r="F27" s="38">
        <f t="shared" si="1"/>
        <v>1260000.0399999998</v>
      </c>
      <c r="G27" s="38">
        <f t="shared" si="1"/>
        <v>1547057</v>
      </c>
      <c r="H27" s="38">
        <f t="shared" si="1"/>
        <v>257864.5</v>
      </c>
      <c r="I27" s="38">
        <f t="shared" si="1"/>
        <v>270000</v>
      </c>
      <c r="J27" s="38">
        <f>SUM(J4:J26)</f>
        <v>216308</v>
      </c>
      <c r="K27" s="39">
        <f t="shared" si="1"/>
        <v>17567719.3</v>
      </c>
    </row>
    <row r="28" ht="15.75" thickTop="1"/>
  </sheetData>
  <sheetProtection/>
  <printOptions/>
  <pageMargins left="0.7874015748031497" right="0.7874015748031497" top="1.1811023622047245" bottom="0.3937007874015748" header="0.3937007874015748" footer="0.3937007874015748"/>
  <pageSetup horizontalDpi="600" verticalDpi="600" orientation="landscape" scale="60" r:id="rId1"/>
  <headerFooter alignWithMargins="0">
    <oddFooter>&amp;L&amp;"-,Regular"&amp;8Sheet: &amp;A
File: &amp;F&amp;R&amp;"-,Regular"&amp;8Page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Mehta, Mehul (TCU)</dc:creator>
  <cp:keywords/>
  <dc:description/>
  <cp:lastModifiedBy>MCCARTBA</cp:lastModifiedBy>
  <cp:lastPrinted>2013-05-13T15:10:17Z</cp:lastPrinted>
  <dcterms:created xsi:type="dcterms:W3CDTF">2013-05-01T14:40:15Z</dcterms:created>
  <dcterms:modified xsi:type="dcterms:W3CDTF">2014-03-28T18:18:17Z</dcterms:modified>
  <cp:category/>
  <cp:version/>
  <cp:contentType/>
  <cp:contentStatus/>
</cp:coreProperties>
</file>