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scptoyfshfs102\Drugprograms\DEPT\DrugSubmission\July 2020 Price Changes\"/>
    </mc:Choice>
  </mc:AlternateContent>
  <xr:revisionPtr revIDLastSave="0" documentId="13_ncr:1_{9E921F2E-229B-46C9-9FD9-2C1848A30F14}" xr6:coauthVersionLast="41" xr6:coauthVersionMax="41" xr10:uidLastSave="{00000000-0000-0000-0000-000000000000}"/>
  <bookViews>
    <workbookView xWindow="-120" yWindow="-120" windowWidth="20730" windowHeight="11160" xr2:uid="{65825A64-9DA3-44B0-A077-6B0824530B61}"/>
  </bookViews>
  <sheets>
    <sheet name="DBP Changes July 3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325" i="1" l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62" i="1"/>
  <c r="F261" i="1"/>
  <c r="F260" i="1"/>
  <c r="F259" i="1"/>
  <c r="F258" i="1"/>
  <c r="F257" i="1"/>
  <c r="F256" i="1"/>
  <c r="F255" i="1"/>
  <c r="F254" i="1"/>
  <c r="F170" i="1"/>
  <c r="F169" i="1"/>
  <c r="F105" i="1"/>
  <c r="F102" i="1"/>
  <c r="F101" i="1"/>
  <c r="F95" i="1"/>
  <c r="F49" i="1"/>
  <c r="F35" i="1"/>
</calcChain>
</file>

<file path=xl/sharedStrings.xml><?xml version="1.0" encoding="utf-8"?>
<sst xmlns="http://schemas.openxmlformats.org/spreadsheetml/2006/main" count="1380" uniqueCount="475">
  <si>
    <r>
      <rPr>
        <b/>
        <sz val="16"/>
        <rFont val="Arial"/>
        <family val="2"/>
      </rPr>
      <t>Drug Benefit Price Changes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Effective July 31, 2020</t>
    </r>
    <r>
      <rPr>
        <sz val="12"/>
        <rFont val="Arial"/>
        <family val="2"/>
      </rPr>
      <t xml:space="preserve">
Drug Programs Policy and Strategy Branch
Drugs and Devices Division
Ministry of Health</t>
    </r>
  </si>
  <si>
    <t>DIN / PIN</t>
  </si>
  <si>
    <t>Product Name</t>
  </si>
  <si>
    <t>Strength</t>
  </si>
  <si>
    <t>Dosage Form</t>
  </si>
  <si>
    <t>Manufacturer</t>
  </si>
  <si>
    <t>DBP / Unit Price ($)</t>
  </si>
  <si>
    <t>Isopto Atropine</t>
  </si>
  <si>
    <t>Alphagan</t>
  </si>
  <si>
    <t>Betagan</t>
  </si>
  <si>
    <t>Combigan</t>
  </si>
  <si>
    <t>Ocuflox</t>
  </si>
  <si>
    <t>Aranesp</t>
  </si>
  <si>
    <t>Nplate</t>
  </si>
  <si>
    <t>Prolia (Preservative Free)</t>
  </si>
  <si>
    <t>Repatha</t>
  </si>
  <si>
    <t>Sensipar</t>
  </si>
  <si>
    <t>Xgeva</t>
  </si>
  <si>
    <t>Alkeran</t>
  </si>
  <si>
    <t>Arixtra</t>
  </si>
  <si>
    <t>Eltroxin</t>
  </si>
  <si>
    <t>Imuran</t>
  </si>
  <si>
    <t>Lanvis</t>
  </si>
  <si>
    <t>Leukeran</t>
  </si>
  <si>
    <t>Linessa 21</t>
  </si>
  <si>
    <t>Linessa 28</t>
  </si>
  <si>
    <t>Orgaran</t>
  </si>
  <si>
    <t>Cuprimine</t>
  </si>
  <si>
    <t>Auro-Valganciclovir</t>
  </si>
  <si>
    <t>Arimidex</t>
  </si>
  <si>
    <t>Atacand</t>
  </si>
  <si>
    <t>Atacand Plus</t>
  </si>
  <si>
    <t>Bricanyl Turbuhaler</t>
  </si>
  <si>
    <t>Plendil</t>
  </si>
  <si>
    <t>Pulmicort Nebuamp</t>
  </si>
  <si>
    <t>Pulmicort Turbuhaler</t>
  </si>
  <si>
    <t>Cortenema</t>
  </si>
  <si>
    <t>Salofalk</t>
  </si>
  <si>
    <t>Sulcrate</t>
  </si>
  <si>
    <t>Urso</t>
  </si>
  <si>
    <t>Urso DS</t>
  </si>
  <si>
    <t>Avonex Pen</t>
  </si>
  <si>
    <t>Avonex PS</t>
  </si>
  <si>
    <t>Plegridy</t>
  </si>
  <si>
    <t>Tecfidera</t>
  </si>
  <si>
    <t>Tysabri</t>
  </si>
  <si>
    <t>Actikerall</t>
  </si>
  <si>
    <t>Epuris</t>
  </si>
  <si>
    <t>Banzel</t>
  </si>
  <si>
    <t>Fycompa</t>
  </si>
  <si>
    <t>Lenvima</t>
  </si>
  <si>
    <t>Rebif</t>
  </si>
  <si>
    <t>Dantrium Capsules</t>
  </si>
  <si>
    <t>Metrogel</t>
  </si>
  <si>
    <t>Flolan</t>
  </si>
  <si>
    <t>Imitrex</t>
  </si>
  <si>
    <t>Lamictal</t>
  </si>
  <si>
    <t>Airomir HFA</t>
  </si>
  <si>
    <t>Minitran</t>
  </si>
  <si>
    <t>QVAR</t>
  </si>
  <si>
    <t>Theolair Alcohol Free Oral Liquid</t>
  </si>
  <si>
    <t>Advair 125</t>
  </si>
  <si>
    <t>Advair 250</t>
  </si>
  <si>
    <t>Advair Diskus</t>
  </si>
  <si>
    <t>Anoro Ellipta</t>
  </si>
  <si>
    <t>Arnuity Ellipta</t>
  </si>
  <si>
    <t>Avandia</t>
  </si>
  <si>
    <t>Avodart</t>
  </si>
  <si>
    <t>Breo Ellipta</t>
  </si>
  <si>
    <t>Clavulin</t>
  </si>
  <si>
    <t>Clavulin (BID)</t>
  </si>
  <si>
    <t>Flovent Diskus</t>
  </si>
  <si>
    <t>Flovent HFA</t>
  </si>
  <si>
    <t>Heptovir</t>
  </si>
  <si>
    <t>Imitrex DF</t>
  </si>
  <si>
    <t>Malarone</t>
  </si>
  <si>
    <t>Mepron</t>
  </si>
  <si>
    <t>Parnate</t>
  </si>
  <si>
    <t>Paxil</t>
  </si>
  <si>
    <t>Relenza</t>
  </si>
  <si>
    <t>SereVent Diskus</t>
  </si>
  <si>
    <t>Valtrex</t>
  </si>
  <si>
    <t>Ventolin</t>
  </si>
  <si>
    <t>Ventolin Nebules P.F.</t>
  </si>
  <si>
    <t>Ocaliva</t>
  </si>
  <si>
    <t>Cymbalta</t>
  </si>
  <si>
    <t>Forteo</t>
  </si>
  <si>
    <t>Glucagon</t>
  </si>
  <si>
    <t>Strattera</t>
  </si>
  <si>
    <t>Taltz</t>
  </si>
  <si>
    <t>Zyprexa</t>
  </si>
  <si>
    <t>Zyprexa Zydis</t>
  </si>
  <si>
    <t>Manerix</t>
  </si>
  <si>
    <t>Asmanex Twisthaler</t>
  </si>
  <si>
    <t>Saphris</t>
  </si>
  <si>
    <t>Zenhale</t>
  </si>
  <si>
    <t>Nat-Oseltamivir</t>
  </si>
  <si>
    <t>GlucaGen</t>
  </si>
  <si>
    <t>GlucaGen HypoKit</t>
  </si>
  <si>
    <t>Ozempic</t>
  </si>
  <si>
    <t>Vagifem 10</t>
  </si>
  <si>
    <t>Betnesol</t>
  </si>
  <si>
    <t>Duvoid</t>
  </si>
  <si>
    <t>Florinef</t>
  </si>
  <si>
    <t>Iclusig</t>
  </si>
  <si>
    <t>Locacorten-Vioform</t>
  </si>
  <si>
    <t>Monurol</t>
  </si>
  <si>
    <t>Movapo</t>
  </si>
  <si>
    <t>Sandomigran DS</t>
  </si>
  <si>
    <t>Statex</t>
  </si>
  <si>
    <t>Testim</t>
  </si>
  <si>
    <t>Trinipatch</t>
  </si>
  <si>
    <t>Estring</t>
  </si>
  <si>
    <t>Viracept</t>
  </si>
  <si>
    <t>Akynzeo</t>
  </si>
  <si>
    <t>Biphentin</t>
  </si>
  <si>
    <t>Codeine Contin</t>
  </si>
  <si>
    <t>Cosopt</t>
  </si>
  <si>
    <t>Cosopt Preservative free</t>
  </si>
  <si>
    <t>Hydromorph Contin</t>
  </si>
  <si>
    <t>MS Contin</t>
  </si>
  <si>
    <t>MS-IR</t>
  </si>
  <si>
    <t>OxyNEO</t>
  </si>
  <si>
    <t>Timoptic</t>
  </si>
  <si>
    <t>Timoptic-XE</t>
  </si>
  <si>
    <t>Trusopt</t>
  </si>
  <si>
    <t>Metadol</t>
  </si>
  <si>
    <t>Altace Cap</t>
  </si>
  <si>
    <t>Altace HCT</t>
  </si>
  <si>
    <t>Coversyl</t>
  </si>
  <si>
    <t>Coversyl Plus</t>
  </si>
  <si>
    <t>Coversyl Plus HD</t>
  </si>
  <si>
    <t>Coversyl Plus LD</t>
  </si>
  <si>
    <t>Diamicron</t>
  </si>
  <si>
    <t>Diamicron MR</t>
  </si>
  <si>
    <t>Lancora</t>
  </si>
  <si>
    <t>Lixiana</t>
  </si>
  <si>
    <t>Lozide</t>
  </si>
  <si>
    <t>Intuniv XR</t>
  </si>
  <si>
    <t>Clindoxyl</t>
  </si>
  <si>
    <t>Kineret</t>
  </si>
  <si>
    <t>Azilect</t>
  </si>
  <si>
    <t>Copaxone</t>
  </si>
  <si>
    <t>Teva-Valganciclovir</t>
  </si>
  <si>
    <t>Viroptic</t>
  </si>
  <si>
    <t>Aristocort R</t>
  </si>
  <si>
    <t>Lidemol</t>
  </si>
  <si>
    <t>Lidex</t>
  </si>
  <si>
    <t>BenzaClin Topical Gel</t>
  </si>
  <si>
    <t>Carbolith</t>
  </si>
  <si>
    <t>Cesamet</t>
  </si>
  <si>
    <t>Delatestryl</t>
  </si>
  <si>
    <t>Diastat</t>
  </si>
  <si>
    <t>Efudex</t>
  </si>
  <si>
    <t>Elidel</t>
  </si>
  <si>
    <t>Etibi</t>
  </si>
  <si>
    <t>Lodalis</t>
  </si>
  <si>
    <t>Mestinon</t>
  </si>
  <si>
    <t>Noritate</t>
  </si>
  <si>
    <t>Propaderm</t>
  </si>
  <si>
    <t>Rofact</t>
  </si>
  <si>
    <t>Tiazac</t>
  </si>
  <si>
    <t>Vitamin A Acid</t>
  </si>
  <si>
    <t>Wellbutrin SR</t>
  </si>
  <si>
    <t>Zyban</t>
  </si>
  <si>
    <t>3TC</t>
  </si>
  <si>
    <t>Celsentri</t>
  </si>
  <si>
    <t>Combivir</t>
  </si>
  <si>
    <t>Telzir</t>
  </si>
  <si>
    <t>Tivicay</t>
  </si>
  <si>
    <t>Triumeq</t>
  </si>
  <si>
    <t>Ziagen</t>
  </si>
  <si>
    <t>Celexa</t>
  </si>
  <si>
    <t>Cipralex</t>
  </si>
  <si>
    <t>Clopixol</t>
  </si>
  <si>
    <t>Clopixol Depot</t>
  </si>
  <si>
    <t>Fluanxol</t>
  </si>
  <si>
    <t>Fluanxol Depot</t>
  </si>
  <si>
    <t>Actonel</t>
  </si>
  <si>
    <t>Asacol</t>
  </si>
  <si>
    <t>Androderm</t>
  </si>
  <si>
    <t>0.2% &amp; 0.5%</t>
  </si>
  <si>
    <t>200mcg/0.4mL</t>
  </si>
  <si>
    <t>300mcg/0.6mL</t>
  </si>
  <si>
    <t>500mcg/1.0mL</t>
  </si>
  <si>
    <t>250mcg/0.5mL</t>
  </si>
  <si>
    <t>500mcg/1mL</t>
  </si>
  <si>
    <t>60mg/mL</t>
  </si>
  <si>
    <t>140mg/mL</t>
  </si>
  <si>
    <t>120mg/mL</t>
  </si>
  <si>
    <t>30mg</t>
  </si>
  <si>
    <t>60mg</t>
  </si>
  <si>
    <t>90mg</t>
  </si>
  <si>
    <t>120mg/1.7mL</t>
  </si>
  <si>
    <t>2mg</t>
  </si>
  <si>
    <t>2.5mg/0.5mL</t>
  </si>
  <si>
    <t>0.05mg</t>
  </si>
  <si>
    <t>0.1mg</t>
  </si>
  <si>
    <t>0.15mg</t>
  </si>
  <si>
    <t>0.2mg</t>
  </si>
  <si>
    <t>50mg</t>
  </si>
  <si>
    <t>40mg</t>
  </si>
  <si>
    <t>3 Phase</t>
  </si>
  <si>
    <t>750U/Vial</t>
  </si>
  <si>
    <t>250mg</t>
  </si>
  <si>
    <t>450mg</t>
  </si>
  <si>
    <t>1mg</t>
  </si>
  <si>
    <t>4mg</t>
  </si>
  <si>
    <t>8mg</t>
  </si>
  <si>
    <t>16mg</t>
  </si>
  <si>
    <t>32mg</t>
  </si>
  <si>
    <t>16mg &amp; 12.5mg</t>
  </si>
  <si>
    <t>32mg &amp; 12.5mg</t>
  </si>
  <si>
    <t>32mg &amp; 25mg</t>
  </si>
  <si>
    <t>0.5mg/Dose</t>
  </si>
  <si>
    <t>5mg</t>
  </si>
  <si>
    <t>10mg</t>
  </si>
  <si>
    <t>2.5mg</t>
  </si>
  <si>
    <t>0.25mg/mL</t>
  </si>
  <si>
    <t>0.5mg/mL</t>
  </si>
  <si>
    <t>0.125mg/mL</t>
  </si>
  <si>
    <t>200mcg/Metered Dose</t>
  </si>
  <si>
    <t>400mcg/Metered Dose</t>
  </si>
  <si>
    <t>100mcg/Metered Dose</t>
  </si>
  <si>
    <t>100mg/60mL</t>
  </si>
  <si>
    <t>500mg</t>
  </si>
  <si>
    <t>4g</t>
  </si>
  <si>
    <t>1000mg</t>
  </si>
  <si>
    <t>1g</t>
  </si>
  <si>
    <t>30mcg/0.5mL</t>
  </si>
  <si>
    <t>125mcg/0.5mL</t>
  </si>
  <si>
    <t>63mcg/0.5mL &amp; 94mcg/0.5mL</t>
  </si>
  <si>
    <t>120mg</t>
  </si>
  <si>
    <t>240mg</t>
  </si>
  <si>
    <t>300mg/15mL</t>
  </si>
  <si>
    <t>0.5% w/w &amp; 10% w/w</t>
  </si>
  <si>
    <t>20mg</t>
  </si>
  <si>
    <t>100mg</t>
  </si>
  <si>
    <t>200mg</t>
  </si>
  <si>
    <t>400mg</t>
  </si>
  <si>
    <t>6mg</t>
  </si>
  <si>
    <t>12mg</t>
  </si>
  <si>
    <t>24mg per dose</t>
  </si>
  <si>
    <t>20mg per dose</t>
  </si>
  <si>
    <t>14mg per dose</t>
  </si>
  <si>
    <t>10mg per dose</t>
  </si>
  <si>
    <t>4mg/Dose</t>
  </si>
  <si>
    <t>8mg/Dose</t>
  </si>
  <si>
    <t>12mg/Dose</t>
  </si>
  <si>
    <t>22mcg</t>
  </si>
  <si>
    <t>44mcg</t>
  </si>
  <si>
    <t>66mcg</t>
  </si>
  <si>
    <t>132mcg</t>
  </si>
  <si>
    <t>25mg</t>
  </si>
  <si>
    <t>1.5mg/Vial</t>
  </si>
  <si>
    <t>6mg/0.5mL</t>
  </si>
  <si>
    <t>5mg/Dose</t>
  </si>
  <si>
    <t>0.4mg/Hr/13.3 Sq Cm</t>
  </si>
  <si>
    <t>0.6mg/Hr/20 Sq Cm</t>
  </si>
  <si>
    <t>50mcg/Metered Dose</t>
  </si>
  <si>
    <t>5.3mg/mL</t>
  </si>
  <si>
    <t>25/125mcg/Metered Dose</t>
  </si>
  <si>
    <t>25/250mcg/Metered Dose</t>
  </si>
  <si>
    <t>50/100mcg</t>
  </si>
  <si>
    <t>50/250mcg</t>
  </si>
  <si>
    <t>50/500mcg</t>
  </si>
  <si>
    <t>62.5mcg &amp; 25mcg</t>
  </si>
  <si>
    <t>100mcg</t>
  </si>
  <si>
    <t>200mcg</t>
  </si>
  <si>
    <t>0.5mg</t>
  </si>
  <si>
    <t>100mcg &amp; 25mcg</t>
  </si>
  <si>
    <t>200mcg &amp; 25mcg</t>
  </si>
  <si>
    <t>500mg &amp; 125mg</t>
  </si>
  <si>
    <t>50mg &amp; 12.5mg/mL</t>
  </si>
  <si>
    <t>400mg &amp; 57mg/5mL</t>
  </si>
  <si>
    <t>200mg &amp; 28.5mg/5mL</t>
  </si>
  <si>
    <t>250mcg/Blister</t>
  </si>
  <si>
    <t>500mcg/Blister</t>
  </si>
  <si>
    <t>125mcg/Metered Dose</t>
  </si>
  <si>
    <t>250mcg/Metered Dose</t>
  </si>
  <si>
    <t>20mg/Dose</t>
  </si>
  <si>
    <t>150mg</t>
  </si>
  <si>
    <t>250mg &amp; 100mg</t>
  </si>
  <si>
    <t>750mg/5mL</t>
  </si>
  <si>
    <t>50mcg</t>
  </si>
  <si>
    <t>5mg/mL</t>
  </si>
  <si>
    <t>1mg/mL</t>
  </si>
  <si>
    <t>2mg/mL</t>
  </si>
  <si>
    <t>250mcg/mL</t>
  </si>
  <si>
    <t>1mg/Vial</t>
  </si>
  <si>
    <t>18mg</t>
  </si>
  <si>
    <t>80mg/mL</t>
  </si>
  <si>
    <t>7.5mg</t>
  </si>
  <si>
    <t>15mg</t>
  </si>
  <si>
    <t>300mg</t>
  </si>
  <si>
    <t>200mcg &amp; 5mcg</t>
  </si>
  <si>
    <t>75mg</t>
  </si>
  <si>
    <t>1.34mg/mL</t>
  </si>
  <si>
    <t>10mcg</t>
  </si>
  <si>
    <t>5mg/100mL</t>
  </si>
  <si>
    <t>45mg</t>
  </si>
  <si>
    <t>0.02% &amp; 1%</t>
  </si>
  <si>
    <t>10mg/mL</t>
  </si>
  <si>
    <t>0.4mg/Hr/14 Sq Cm</t>
  </si>
  <si>
    <t>0.6mg/Hr/21 Sq Cm</t>
  </si>
  <si>
    <t>625mg</t>
  </si>
  <si>
    <t>300mg &amp; 0.5mg</t>
  </si>
  <si>
    <t>80mg</t>
  </si>
  <si>
    <t>2% &amp; 0.5%</t>
  </si>
  <si>
    <t>3mg</t>
  </si>
  <si>
    <t>24mg</t>
  </si>
  <si>
    <t>4.5mg</t>
  </si>
  <si>
    <t>9mg</t>
  </si>
  <si>
    <t>1.25mg</t>
  </si>
  <si>
    <t>2.5mg &amp; 12.5mg</t>
  </si>
  <si>
    <t>5mg &amp; 12.5mg</t>
  </si>
  <si>
    <t>10mg &amp; 12.5mg</t>
  </si>
  <si>
    <t>5mg &amp; 25mg</t>
  </si>
  <si>
    <t>10mg &amp; 25mg</t>
  </si>
  <si>
    <t>4mg &amp; 1.25mg</t>
  </si>
  <si>
    <t>8mg &amp; 2.5mg</t>
  </si>
  <si>
    <t>2mg &amp; 0.625mg</t>
  </si>
  <si>
    <t>1% &amp; 5%</t>
  </si>
  <si>
    <t>150mg/mL Inj</t>
  </si>
  <si>
    <t>20mg/mL</t>
  </si>
  <si>
    <t>1000mg/5mL Oily</t>
  </si>
  <si>
    <t>3.75g/Pk</t>
  </si>
  <si>
    <t>180mg</t>
  </si>
  <si>
    <t>360mg</t>
  </si>
  <si>
    <t>150mg &amp; 300mg</t>
  </si>
  <si>
    <t>700mg</t>
  </si>
  <si>
    <t>50mg &amp; 600mg &amp; 300mg</t>
  </si>
  <si>
    <t>200mg/mL</t>
  </si>
  <si>
    <t>100mg/mL</t>
  </si>
  <si>
    <t>12.2mg</t>
  </si>
  <si>
    <t>24.3mg</t>
  </si>
  <si>
    <t>Oph Sol</t>
  </si>
  <si>
    <t>Oph Sol-10mL Pk</t>
  </si>
  <si>
    <t>Pref Syr-0.4mL Pk</t>
  </si>
  <si>
    <t>Pref Syr-0.6mL Pk</t>
  </si>
  <si>
    <t>Pref Syr-1.0mL Pk</t>
  </si>
  <si>
    <t>Pd for Inj-Vial Pk</t>
  </si>
  <si>
    <t>Inj Sol-Pref Syr</t>
  </si>
  <si>
    <t>Inj Sol-Pref Syr Autoinj</t>
  </si>
  <si>
    <t>Inj Sol-Pref Cart of 3.5mL Pk</t>
  </si>
  <si>
    <t>Tab</t>
  </si>
  <si>
    <t>Inj Sol-Vial Pk</t>
  </si>
  <si>
    <t>Inj Sol-Pref Syr 0.5mL Pk (Preservative Free)</t>
  </si>
  <si>
    <t>Tabs-21 Pk</t>
  </si>
  <si>
    <t>Tabs-28 Pk</t>
  </si>
  <si>
    <t>Inj-Vial Pk</t>
  </si>
  <si>
    <t>Cap</t>
  </si>
  <si>
    <t>Inh-100 Dose Pk</t>
  </si>
  <si>
    <t>ER Tab</t>
  </si>
  <si>
    <t>Inh Susp</t>
  </si>
  <si>
    <t>Pd Inh-200 Dose Pk</t>
  </si>
  <si>
    <t>Enema-60mL Pk</t>
  </si>
  <si>
    <t>Sup</t>
  </si>
  <si>
    <t>Rect Susp-Pk</t>
  </si>
  <si>
    <t>Pref AutoInj Pen</t>
  </si>
  <si>
    <t>Pref Syr</t>
  </si>
  <si>
    <t>Pref Syr-Kit Pk</t>
  </si>
  <si>
    <t>DR Cap</t>
  </si>
  <si>
    <t>Inj Sol-15mL Vial Pk</t>
  </si>
  <si>
    <t>Top Sol</t>
  </si>
  <si>
    <t>Daily Dose Pk</t>
  </si>
  <si>
    <t>Inj-Syr Pk</t>
  </si>
  <si>
    <t>Inj-Cart Pk</t>
  </si>
  <si>
    <t>Top Gel</t>
  </si>
  <si>
    <t>Inj-5mL Vial Pk</t>
  </si>
  <si>
    <t>Inj Sol-Pref Syr 0.5mL Pk</t>
  </si>
  <si>
    <t>Nas Sp-2 Dose Pk</t>
  </si>
  <si>
    <t>Chew Tab</t>
  </si>
  <si>
    <t>Inh-200 dose Pk</t>
  </si>
  <si>
    <t>Patch</t>
  </si>
  <si>
    <t>Aero Inh-200DosePk</t>
  </si>
  <si>
    <t>O/L</t>
  </si>
  <si>
    <t>Inh-120 Dose Pk</t>
  </si>
  <si>
    <t>Inh-60 Dose Pk</t>
  </si>
  <si>
    <t>Blister Pd Inh-30 Dose Pk</t>
  </si>
  <si>
    <t>Susp</t>
  </si>
  <si>
    <t>Pd Inh-60 Dose Pk</t>
  </si>
  <si>
    <t>Nas Sp</t>
  </si>
  <si>
    <t>Pd Inh-5 Rotadisks Pk</t>
  </si>
  <si>
    <t>Inh Sol-10mL Pk</t>
  </si>
  <si>
    <t>Inh Sol-2.5mL Pk</t>
  </si>
  <si>
    <t>Inj Sol-2.4mL Pref Pen</t>
  </si>
  <si>
    <t>Inj Pd-Vial Pk</t>
  </si>
  <si>
    <t>Inj Sol-Pref Autoinj</t>
  </si>
  <si>
    <t>Rapid Dissolve Tab</t>
  </si>
  <si>
    <t>Pd Inh-30 Dose Pk</t>
  </si>
  <si>
    <t>SL Tab</t>
  </si>
  <si>
    <t>Metered Dose Inh-120 Dose Pk</t>
  </si>
  <si>
    <t>Inj Pd-Syr Pk</t>
  </si>
  <si>
    <t>Inj Sol-Pref Pen 3mL Pk</t>
  </si>
  <si>
    <t>Inj Sol-Pref Pen 1mL Pk</t>
  </si>
  <si>
    <t>Vag Tab with Applicator</t>
  </si>
  <si>
    <t>Enema-100mL Pk</t>
  </si>
  <si>
    <t>Ot Sol</t>
  </si>
  <si>
    <t>Sachet-3g Pk</t>
  </si>
  <si>
    <t>Inj Sol-3mL Pref Pen</t>
  </si>
  <si>
    <t>Top Gel-5g Pk</t>
  </si>
  <si>
    <t>Vag Ring</t>
  </si>
  <si>
    <t>ER Cap</t>
  </si>
  <si>
    <t>CR Cap</t>
  </si>
  <si>
    <t>CR Tab</t>
  </si>
  <si>
    <t>Oph Sol-0.2mL Pk</t>
  </si>
  <si>
    <t>SR Tab</t>
  </si>
  <si>
    <t>Oph Gellan Sol</t>
  </si>
  <si>
    <t>Gel</t>
  </si>
  <si>
    <t>Pref Syr-0.67mL Pk</t>
  </si>
  <si>
    <t>Inj Pref Syr-1mL Pk</t>
  </si>
  <si>
    <t>Oint</t>
  </si>
  <si>
    <t>Emol Cr</t>
  </si>
  <si>
    <t>Cr</t>
  </si>
  <si>
    <t>Inj Sol-5mL Pk</t>
  </si>
  <si>
    <t>Rect Gel-2x5mg Pk</t>
  </si>
  <si>
    <t>Rect Gel-2x10mg Pk</t>
  </si>
  <si>
    <t>Rect Gel-2x15mg Pk</t>
  </si>
  <si>
    <t>Pd for Oral Susp</t>
  </si>
  <si>
    <t>LA Tab</t>
  </si>
  <si>
    <t>Top Cr</t>
  </si>
  <si>
    <t>SR Cap</t>
  </si>
  <si>
    <t>Inj-1mL Pk</t>
  </si>
  <si>
    <t>Inj Sol-1mL Amp Pk</t>
  </si>
  <si>
    <t>Transdermal Patch</t>
  </si>
  <si>
    <t>ALC</t>
  </si>
  <si>
    <t>ALL</t>
  </si>
  <si>
    <t>AMG</t>
  </si>
  <si>
    <t>ASN</t>
  </si>
  <si>
    <t>ATO</t>
  </si>
  <si>
    <t>AUR</t>
  </si>
  <si>
    <t>AZC</t>
  </si>
  <si>
    <t>BFI</t>
  </si>
  <si>
    <t>BIG</t>
  </si>
  <si>
    <t>CIP</t>
  </si>
  <si>
    <t>EIS</t>
  </si>
  <si>
    <t>EMS</t>
  </si>
  <si>
    <t>EPI</t>
  </si>
  <si>
    <t>GAC</t>
  </si>
  <si>
    <t>GLW</t>
  </si>
  <si>
    <t>GRA</t>
  </si>
  <si>
    <t>GSK</t>
  </si>
  <si>
    <t>INP</t>
  </si>
  <si>
    <t>LIL</t>
  </si>
  <si>
    <t>MAB</t>
  </si>
  <si>
    <t>MEK</t>
  </si>
  <si>
    <t>NAT</t>
  </si>
  <si>
    <t>NOO</t>
  </si>
  <si>
    <t>PAL</t>
  </si>
  <si>
    <t>PFI</t>
  </si>
  <si>
    <t>PFP</t>
  </si>
  <si>
    <t>PMS</t>
  </si>
  <si>
    <t>SAV</t>
  </si>
  <si>
    <t>SEV</t>
  </si>
  <si>
    <t>SHI</t>
  </si>
  <si>
    <t>STI</t>
  </si>
  <si>
    <t>SWE</t>
  </si>
  <si>
    <t>TEI</t>
  </si>
  <si>
    <t>TEV</t>
  </si>
  <si>
    <t>THE</t>
  </si>
  <si>
    <t>VAE</t>
  </si>
  <si>
    <t>VAL</t>
  </si>
  <si>
    <t>VIH</t>
  </si>
  <si>
    <t>VLH</t>
  </si>
  <si>
    <t>WAR</t>
  </si>
  <si>
    <t>WAT</t>
  </si>
  <si>
    <t>APX</t>
  </si>
  <si>
    <t>Lapelga</t>
  </si>
  <si>
    <t>Inj Sol-Pref Syr - 0.6mL Pk (Preservative Free)</t>
  </si>
  <si>
    <t>Neupogen</t>
  </si>
  <si>
    <t>300mcg/mL</t>
  </si>
  <si>
    <t>480mcg/1.6mL</t>
  </si>
  <si>
    <t>1mL Vial</t>
  </si>
  <si>
    <t>1.6mL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</si>
</sst>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00000000"/>
    <numFmt numFmtId="165" formatCode="0.0%"/>
    <numFmt numFmtId="166" formatCode="0.000%"/>
    <numFmt numFmtId="167" formatCode="&quot;$&quot;#,##0.0000"/>
    <numFmt numFmtId="168" formatCode="&quot;$&quot;#,##0.0000;\-&quot;$&quot;#,##0.0000"/>
    <numFmt numFmtId="169" formatCode="#,##0.0000_ ;[Red]\-#,##0.0000\ "/>
    <numFmt numFmtId="170" formatCode="&quot;$&quot;#,##0.0000;[Red]\-&quot;$&quot;#,##0.0000"/>
    <numFmt numFmtId="171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</font>
    <font>
      <sz val="10"/>
      <name val="Arial"/>
      <family val="2"/>
    </font>
    <font>
      <sz val="12"/>
      <color theme="1"/>
      <name val="Arial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NumberFormat="0" applyBorder="0" applyAlignment="0"/>
    <xf numFmtId="0" fontId="13" fillId="3" borderId="0" applyNumberFormat="0" applyBorder="0" applyAlignment="0" applyProtection="0">
      <alignment horizontal="center" vertical="center"/>
    </xf>
    <xf numFmtId="0" fontId="10" fillId="0" borderId="0" applyNumberFormat="0" applyBorder="0" applyAlignment="0"/>
    <xf numFmtId="0" fontId="10" fillId="0" borderId="0"/>
    <xf numFmtId="44" fontId="10" fillId="0" borderId="0" applyFont="0" applyFill="0" applyBorder="0" applyAlignment="0" applyProtection="0"/>
    <xf numFmtId="0" fontId="10" fillId="4" borderId="0" applyNumberFormat="0" applyFont="0" applyBorder="0" applyAlignment="0" applyProtection="0">
      <alignment horizontal="center" vertical="center"/>
    </xf>
  </cellStyleXfs>
  <cellXfs count="76">
    <xf numFmtId="0" fontId="0" fillId="0" borderId="0" xfId="0"/>
    <xf numFmtId="0" fontId="8" fillId="2" borderId="2" xfId="3" applyFont="1" applyFill="1" applyBorder="1" applyAlignment="1">
      <alignment horizontal="left" vertical="center" wrapText="1"/>
    </xf>
    <xf numFmtId="171" fontId="8" fillId="2" borderId="2" xfId="3" applyNumberFormat="1" applyFont="1" applyFill="1" applyBorder="1" applyAlignment="1">
      <alignment horizontal="left" vertical="center" wrapText="1"/>
    </xf>
    <xf numFmtId="171" fontId="0" fillId="0" borderId="0" xfId="0" applyNumberFormat="1"/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left" vertical="center"/>
    </xf>
    <xf numFmtId="9" fontId="4" fillId="0" borderId="2" xfId="1" applyNumberFormat="1" applyFont="1" applyFill="1" applyBorder="1" applyAlignment="1">
      <alignment horizontal="left" vertical="center"/>
    </xf>
    <xf numFmtId="167" fontId="4" fillId="0" borderId="2" xfId="6" applyNumberFormat="1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6" applyNumberFormat="1" applyFont="1" applyFill="1" applyBorder="1" applyAlignment="1">
      <alignment horizontal="left" vertical="center"/>
    </xf>
    <xf numFmtId="0" fontId="4" fillId="0" borderId="2" xfId="6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168" fontId="4" fillId="0" borderId="2" xfId="6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left" vertical="center"/>
    </xf>
    <xf numFmtId="167" fontId="4" fillId="0" borderId="2" xfId="4" applyNumberFormat="1" applyFont="1" applyFill="1" applyBorder="1" applyAlignment="1">
      <alignment horizontal="left" vertical="center"/>
    </xf>
    <xf numFmtId="9" fontId="4" fillId="0" borderId="2" xfId="6" applyNumberFormat="1" applyFont="1" applyFill="1" applyBorder="1" applyAlignment="1">
      <alignment horizontal="left" vertical="center"/>
    </xf>
    <xf numFmtId="167" fontId="4" fillId="0" borderId="2" xfId="8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0" fontId="4" fillId="0" borderId="2" xfId="1" applyNumberFormat="1" applyFont="1" applyFill="1" applyBorder="1" applyAlignment="1">
      <alignment horizontal="left" vertical="center"/>
    </xf>
    <xf numFmtId="167" fontId="4" fillId="0" borderId="2" xfId="0" applyNumberFormat="1" applyFont="1" applyFill="1" applyBorder="1" applyAlignment="1">
      <alignment vertical="center"/>
    </xf>
    <xf numFmtId="167" fontId="4" fillId="0" borderId="2" xfId="6" applyNumberFormat="1" applyFont="1" applyFill="1" applyBorder="1" applyAlignment="1">
      <alignment horizontal="left" vertical="center" wrapText="1"/>
    </xf>
    <xf numFmtId="164" fontId="4" fillId="0" borderId="2" xfId="4" applyNumberFormat="1" applyFont="1" applyFill="1" applyBorder="1" applyAlignment="1">
      <alignment horizontal="left" vertical="center"/>
    </xf>
    <xf numFmtId="10" fontId="4" fillId="0" borderId="2" xfId="6" applyNumberFormat="1" applyFont="1" applyFill="1" applyBorder="1" applyAlignment="1">
      <alignment horizontal="left" vertical="center"/>
    </xf>
    <xf numFmtId="0" fontId="4" fillId="0" borderId="2" xfId="6" applyFont="1" applyFill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left" vertical="center"/>
    </xf>
    <xf numFmtId="167" fontId="4" fillId="0" borderId="2" xfId="8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/>
    </xf>
    <xf numFmtId="166" fontId="4" fillId="0" borderId="2" xfId="6" applyNumberFormat="1" applyFont="1" applyFill="1" applyBorder="1" applyAlignment="1">
      <alignment horizontal="left" vertical="center"/>
    </xf>
    <xf numFmtId="0" fontId="4" fillId="0" borderId="2" xfId="6" applyFont="1" applyFill="1" applyBorder="1" applyAlignment="1">
      <alignment horizontal="left"/>
    </xf>
    <xf numFmtId="167" fontId="12" fillId="0" borderId="2" xfId="8" applyNumberFormat="1" applyFont="1" applyFill="1" applyBorder="1" applyAlignment="1">
      <alignment horizontal="left" vertical="center"/>
    </xf>
    <xf numFmtId="164" fontId="4" fillId="0" borderId="2" xfId="6" applyNumberFormat="1" applyFont="1" applyFill="1" applyBorder="1" applyAlignment="1">
      <alignment horizontal="left"/>
    </xf>
    <xf numFmtId="167" fontId="4" fillId="0" borderId="2" xfId="6" applyNumberFormat="1" applyFont="1" applyFill="1" applyBorder="1" applyAlignment="1">
      <alignment horizontal="left"/>
    </xf>
    <xf numFmtId="164" fontId="4" fillId="0" borderId="2" xfId="4" applyNumberFormat="1" applyFont="1" applyBorder="1" applyAlignment="1">
      <alignment horizontal="left" vertical="center"/>
    </xf>
    <xf numFmtId="164" fontId="12" fillId="0" borderId="2" xfId="4" applyNumberFormat="1" applyFont="1" applyFill="1" applyBorder="1" applyAlignment="1">
      <alignment horizontal="left" vertical="center" wrapText="1"/>
    </xf>
    <xf numFmtId="169" fontId="4" fillId="0" borderId="2" xfId="6" applyNumberFormat="1" applyFont="1" applyFill="1" applyBorder="1" applyAlignment="1">
      <alignment horizontal="left" vertical="center"/>
    </xf>
    <xf numFmtId="164" fontId="4" fillId="0" borderId="2" xfId="5" applyNumberFormat="1" applyFont="1" applyFill="1" applyBorder="1" applyAlignment="1">
      <alignment horizontal="left" vertical="center"/>
    </xf>
    <xf numFmtId="164" fontId="9" fillId="0" borderId="2" xfId="4" applyNumberFormat="1" applyFont="1" applyFill="1" applyBorder="1" applyAlignment="1">
      <alignment horizontal="left" vertical="center"/>
    </xf>
    <xf numFmtId="170" fontId="4" fillId="0" borderId="2" xfId="6" applyNumberFormat="1" applyFont="1" applyFill="1" applyBorder="1" applyAlignment="1">
      <alignment horizontal="left" vertical="center" wrapText="1"/>
    </xf>
    <xf numFmtId="164" fontId="4" fillId="0" borderId="2" xfId="6" applyNumberFormat="1" applyFont="1" applyFill="1" applyBorder="1" applyAlignment="1">
      <alignment horizontal="left" vertical="center"/>
    </xf>
    <xf numFmtId="0" fontId="16" fillId="0" borderId="2" xfId="0" applyFont="1" applyFill="1" applyBorder="1"/>
    <xf numFmtId="0" fontId="4" fillId="0" borderId="2" xfId="9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/>
    </xf>
    <xf numFmtId="167" fontId="4" fillId="0" borderId="2" xfId="4" applyNumberFormat="1" applyFont="1" applyFill="1" applyBorder="1" applyAlignment="1">
      <alignment horizontal="left"/>
    </xf>
    <xf numFmtId="167" fontId="4" fillId="0" borderId="2" xfId="4" applyNumberFormat="1" applyFont="1" applyFill="1" applyBorder="1" applyAlignment="1">
      <alignment horizontal="left" vertical="center" wrapText="1"/>
    </xf>
    <xf numFmtId="170" fontId="4" fillId="0" borderId="2" xfId="6" applyNumberFormat="1" applyFont="1" applyFill="1" applyBorder="1" applyAlignment="1">
      <alignment horizontal="left"/>
    </xf>
    <xf numFmtId="170" fontId="4" fillId="0" borderId="2" xfId="6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4" fillId="0" borderId="2" xfId="7" applyFont="1" applyFill="1" applyBorder="1" applyAlignment="1">
      <alignment horizontal="left" vertical="top"/>
    </xf>
    <xf numFmtId="0" fontId="4" fillId="0" borderId="2" xfId="5" applyFont="1" applyFill="1" applyBorder="1" applyAlignment="1">
      <alignment horizontal="left" vertical="center"/>
    </xf>
    <xf numFmtId="167" fontId="4" fillId="0" borderId="2" xfId="5" applyNumberFormat="1" applyFont="1" applyFill="1" applyBorder="1" applyAlignment="1">
      <alignment horizontal="left" vertical="center" wrapText="1"/>
    </xf>
    <xf numFmtId="9" fontId="4" fillId="0" borderId="2" xfId="1" applyFont="1" applyFill="1" applyBorder="1" applyAlignment="1">
      <alignment horizontal="left" vertical="center"/>
    </xf>
    <xf numFmtId="164" fontId="14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/>
    <xf numFmtId="0" fontId="16" fillId="0" borderId="2" xfId="0" applyFont="1" applyFill="1" applyBorder="1" applyAlignment="1">
      <alignment horizontal="left" vertical="top"/>
    </xf>
    <xf numFmtId="164" fontId="4" fillId="0" borderId="2" xfId="0" applyNumberFormat="1" applyFont="1" applyFill="1" applyBorder="1" applyAlignment="1" applyProtection="1">
      <alignment horizontal="left" vertical="center"/>
      <protection locked="0"/>
    </xf>
    <xf numFmtId="171" fontId="4" fillId="0" borderId="2" xfId="0" applyNumberFormat="1" applyFont="1" applyFill="1" applyBorder="1" applyAlignment="1">
      <alignment horizontal="left" vertical="center" wrapText="1"/>
    </xf>
    <xf numFmtId="171" fontId="4" fillId="0" borderId="2" xfId="9" applyNumberFormat="1" applyFont="1" applyFill="1" applyBorder="1" applyAlignment="1">
      <alignment horizontal="left" vertical="center"/>
    </xf>
    <xf numFmtId="171" fontId="4" fillId="0" borderId="2" xfId="0" applyNumberFormat="1" applyFont="1" applyFill="1" applyBorder="1" applyAlignment="1">
      <alignment horizontal="left" vertical="center"/>
    </xf>
    <xf numFmtId="171" fontId="4" fillId="0" borderId="2" xfId="0" applyNumberFormat="1" applyFont="1" applyFill="1" applyBorder="1" applyAlignment="1">
      <alignment horizontal="left"/>
    </xf>
    <xf numFmtId="171" fontId="4" fillId="0" borderId="2" xfId="8" applyNumberFormat="1" applyFont="1" applyFill="1" applyBorder="1" applyAlignment="1">
      <alignment horizontal="left" vertical="center"/>
    </xf>
    <xf numFmtId="171" fontId="4" fillId="0" borderId="2" xfId="4" applyNumberFormat="1" applyFont="1" applyFill="1" applyBorder="1" applyAlignment="1">
      <alignment horizontal="left" vertical="center"/>
    </xf>
    <xf numFmtId="171" fontId="4" fillId="0" borderId="2" xfId="8" applyNumberFormat="1" applyFont="1" applyFill="1" applyBorder="1" applyAlignment="1">
      <alignment horizontal="left" vertical="center" wrapText="1"/>
    </xf>
    <xf numFmtId="171" fontId="12" fillId="0" borderId="2" xfId="8" applyNumberFormat="1" applyFont="1" applyFill="1" applyBorder="1" applyAlignment="1">
      <alignment horizontal="left" vertical="center"/>
    </xf>
    <xf numFmtId="171" fontId="4" fillId="0" borderId="2" xfId="4" applyNumberFormat="1" applyFont="1" applyFill="1" applyBorder="1" applyAlignment="1">
      <alignment horizontal="left"/>
    </xf>
    <xf numFmtId="171" fontId="12" fillId="0" borderId="2" xfId="4" applyNumberFormat="1" applyFont="1" applyFill="1" applyBorder="1" applyAlignment="1">
      <alignment horizontal="left" vertical="center" wrapText="1"/>
    </xf>
    <xf numFmtId="171" fontId="4" fillId="0" borderId="2" xfId="5" applyNumberFormat="1" applyFont="1" applyFill="1" applyBorder="1" applyAlignment="1">
      <alignment horizontal="left" vertical="center" wrapText="1"/>
    </xf>
    <xf numFmtId="171" fontId="12" fillId="0" borderId="2" xfId="0" applyNumberFormat="1" applyFont="1" applyFill="1" applyBorder="1" applyAlignment="1">
      <alignment horizontal="left" vertical="top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</cellXfs>
  <cellStyles count="10">
    <cellStyle name="Currency 4 2" xfId="8" xr:uid="{32ABAB6F-FA6D-4B6D-9F08-28A86BB5744B}"/>
    <cellStyle name="Heading 1" xfId="3" builtinId="16"/>
    <cellStyle name="In Process 2" xfId="9" xr:uid="{C411D052-6D12-41FE-BB22-BC9FA714239C}"/>
    <cellStyle name="New to PLA" xfId="5" xr:uid="{6CC134C1-6C7D-4F6A-9766-8C1445C0CB38}"/>
    <cellStyle name="Normal" xfId="0" builtinId="0"/>
    <cellStyle name="Normal 16" xfId="7" xr:uid="{0FEF029B-1CD9-4D5A-95C9-AF95D9F0DAB3}"/>
    <cellStyle name="Normal 4" xfId="4" xr:uid="{5857B065-A950-4A8A-8EE2-9D20FF21EC3A}"/>
    <cellStyle name="Normal 5 2" xfId="6" xr:uid="{C248F2E2-8D35-4222-AB54-CEA7A432DF9F}"/>
    <cellStyle name="Percent" xfId="1" builtinId="5"/>
    <cellStyle name="Title" xfId="2" builtin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617184</xdr:rowOff>
    </xdr:from>
    <xdr:to>
      <xdr:col>5</xdr:col>
      <xdr:colOff>1080135</xdr:colOff>
      <xdr:row>0</xdr:row>
      <xdr:rowOff>1388746</xdr:rowOff>
    </xdr:to>
    <xdr:pic>
      <xdr:nvPicPr>
        <xdr:cNvPr id="2" name="Picture 1" descr="Ontario logo">
          <a:extLst>
            <a:ext uri="{FF2B5EF4-FFF2-40B4-BE49-F238E27FC236}">
              <a16:creationId xmlns:a16="http://schemas.microsoft.com/office/drawing/2014/main" id="{AE44D05E-99DE-4140-B637-A0E712847416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617184"/>
          <a:ext cx="1927860" cy="771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C1B8-EA3D-4348-814E-8ECBEDA018B4}">
  <dimension ref="A1:F351"/>
  <sheetViews>
    <sheetView tabSelected="1" workbookViewId="0">
      <selection sqref="A1:F1"/>
    </sheetView>
  </sheetViews>
  <sheetFormatPr defaultRowHeight="15" x14ac:dyDescent="0.25"/>
  <cols>
    <col min="1" max="1" width="15.28515625" customWidth="1"/>
    <col min="2" max="2" width="35" customWidth="1"/>
    <col min="3" max="3" width="33.140625" customWidth="1"/>
    <col min="4" max="4" width="47" customWidth="1"/>
    <col min="5" max="5" width="15.85546875" customWidth="1"/>
    <col min="6" max="6" width="23.5703125" style="3" customWidth="1"/>
  </cols>
  <sheetData>
    <row r="1" spans="1:6" ht="120" customHeight="1" x14ac:dyDescent="0.25">
      <c r="A1" s="73" t="s">
        <v>0</v>
      </c>
      <c r="B1" s="74"/>
      <c r="C1" s="74"/>
      <c r="D1" s="74"/>
      <c r="E1" s="74"/>
      <c r="F1" s="75"/>
    </row>
    <row r="2" spans="1:6" ht="36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x14ac:dyDescent="0.25">
      <c r="A3" s="4">
        <v>35017</v>
      </c>
      <c r="B3" s="5" t="s">
        <v>7</v>
      </c>
      <c r="C3" s="6">
        <v>0.01</v>
      </c>
      <c r="D3" s="7" t="s">
        <v>336</v>
      </c>
      <c r="E3" s="5" t="s">
        <v>426</v>
      </c>
      <c r="F3" s="61">
        <v>0.748</v>
      </c>
    </row>
    <row r="4" spans="1:6" x14ac:dyDescent="0.25">
      <c r="A4" s="8">
        <v>2236876</v>
      </c>
      <c r="B4" s="5" t="s">
        <v>8</v>
      </c>
      <c r="C4" s="9">
        <v>2E-3</v>
      </c>
      <c r="D4" s="7" t="s">
        <v>336</v>
      </c>
      <c r="E4" s="5" t="s">
        <v>427</v>
      </c>
      <c r="F4" s="62">
        <v>3.7970000000000002</v>
      </c>
    </row>
    <row r="5" spans="1:6" x14ac:dyDescent="0.25">
      <c r="A5" s="10">
        <v>637661</v>
      </c>
      <c r="B5" s="5" t="s">
        <v>9</v>
      </c>
      <c r="C5" s="9">
        <v>5.0000000000000001E-3</v>
      </c>
      <c r="D5" s="7" t="s">
        <v>336</v>
      </c>
      <c r="E5" s="5" t="s">
        <v>427</v>
      </c>
      <c r="F5" s="63">
        <v>3.8153000000000001</v>
      </c>
    </row>
    <row r="6" spans="1:6" x14ac:dyDescent="0.25">
      <c r="A6" s="10">
        <v>9857298</v>
      </c>
      <c r="B6" s="5" t="s">
        <v>10</v>
      </c>
      <c r="C6" s="9" t="s">
        <v>181</v>
      </c>
      <c r="D6" s="7" t="s">
        <v>337</v>
      </c>
      <c r="E6" s="5" t="s">
        <v>427</v>
      </c>
      <c r="F6" s="63">
        <v>46.07</v>
      </c>
    </row>
    <row r="7" spans="1:6" x14ac:dyDescent="0.25">
      <c r="A7" s="10">
        <v>2143291</v>
      </c>
      <c r="B7" s="5" t="s">
        <v>11</v>
      </c>
      <c r="C7" s="11">
        <v>3.0000000000000001E-3</v>
      </c>
      <c r="D7" s="7" t="s">
        <v>336</v>
      </c>
      <c r="E7" s="5" t="s">
        <v>427</v>
      </c>
      <c r="F7" s="63">
        <v>2.8393999999999999</v>
      </c>
    </row>
    <row r="8" spans="1:6" x14ac:dyDescent="0.25">
      <c r="A8" s="4">
        <v>2391805</v>
      </c>
      <c r="B8" s="5" t="s">
        <v>12</v>
      </c>
      <c r="C8" s="12" t="s">
        <v>182</v>
      </c>
      <c r="D8" s="7" t="s">
        <v>338</v>
      </c>
      <c r="E8" s="5" t="s">
        <v>428</v>
      </c>
      <c r="F8" s="61">
        <v>641.36</v>
      </c>
    </row>
    <row r="9" spans="1:6" x14ac:dyDescent="0.25">
      <c r="A9" s="4">
        <v>2391821</v>
      </c>
      <c r="B9" s="5" t="s">
        <v>12</v>
      </c>
      <c r="C9" s="12" t="s">
        <v>183</v>
      </c>
      <c r="D9" s="7" t="s">
        <v>339</v>
      </c>
      <c r="E9" s="5" t="s">
        <v>428</v>
      </c>
      <c r="F9" s="61">
        <v>990.77</v>
      </c>
    </row>
    <row r="10" spans="1:6" x14ac:dyDescent="0.25">
      <c r="A10" s="4">
        <v>2392364</v>
      </c>
      <c r="B10" s="5" t="s">
        <v>12</v>
      </c>
      <c r="C10" s="12" t="s">
        <v>184</v>
      </c>
      <c r="D10" s="7" t="s">
        <v>340</v>
      </c>
      <c r="E10" s="5" t="s">
        <v>428</v>
      </c>
      <c r="F10" s="61">
        <v>1651.31</v>
      </c>
    </row>
    <row r="11" spans="1:6" x14ac:dyDescent="0.25">
      <c r="A11" s="10">
        <v>2322854</v>
      </c>
      <c r="B11" s="5" t="s">
        <v>13</v>
      </c>
      <c r="C11" s="12" t="s">
        <v>185</v>
      </c>
      <c r="D11" s="7" t="s">
        <v>341</v>
      </c>
      <c r="E11" s="5" t="s">
        <v>428</v>
      </c>
      <c r="F11" s="63">
        <v>1021.79</v>
      </c>
    </row>
    <row r="12" spans="1:6" x14ac:dyDescent="0.25">
      <c r="A12" s="10">
        <v>2322862</v>
      </c>
      <c r="B12" s="5" t="s">
        <v>13</v>
      </c>
      <c r="C12" s="12" t="s">
        <v>186</v>
      </c>
      <c r="D12" s="7" t="s">
        <v>341</v>
      </c>
      <c r="E12" s="5" t="s">
        <v>428</v>
      </c>
      <c r="F12" s="63">
        <v>2043.6</v>
      </c>
    </row>
    <row r="13" spans="1:6" x14ac:dyDescent="0.25">
      <c r="A13" s="10">
        <v>1968017</v>
      </c>
      <c r="B13" s="5" t="s">
        <v>470</v>
      </c>
      <c r="C13" s="12" t="s">
        <v>471</v>
      </c>
      <c r="D13" s="7" t="s">
        <v>473</v>
      </c>
      <c r="E13" s="5" t="s">
        <v>428</v>
      </c>
      <c r="F13" s="63">
        <f>1761.33/10</f>
        <v>176.13299999999998</v>
      </c>
    </row>
    <row r="14" spans="1:6" x14ac:dyDescent="0.25">
      <c r="A14" s="10">
        <v>9853464</v>
      </c>
      <c r="B14" s="5" t="s">
        <v>470</v>
      </c>
      <c r="C14" s="12" t="s">
        <v>472</v>
      </c>
      <c r="D14" s="7" t="s">
        <v>474</v>
      </c>
      <c r="E14" s="5" t="s">
        <v>428</v>
      </c>
      <c r="F14" s="63">
        <f>2818.12/10</f>
        <v>281.81200000000001</v>
      </c>
    </row>
    <row r="15" spans="1:6" ht="15.75" x14ac:dyDescent="0.25">
      <c r="A15" s="10">
        <v>2343541</v>
      </c>
      <c r="B15" s="5" t="s">
        <v>14</v>
      </c>
      <c r="C15" s="12" t="s">
        <v>187</v>
      </c>
      <c r="D15" s="7" t="s">
        <v>342</v>
      </c>
      <c r="E15" s="5" t="s">
        <v>428</v>
      </c>
      <c r="F15" s="64">
        <v>388.79</v>
      </c>
    </row>
    <row r="16" spans="1:6" ht="15.75" x14ac:dyDescent="0.25">
      <c r="A16" s="10">
        <v>2459779</v>
      </c>
      <c r="B16" s="5" t="s">
        <v>15</v>
      </c>
      <c r="C16" s="12" t="s">
        <v>189</v>
      </c>
      <c r="D16" s="14" t="s">
        <v>344</v>
      </c>
      <c r="E16" s="5" t="s">
        <v>428</v>
      </c>
      <c r="F16" s="64">
        <v>555.12</v>
      </c>
    </row>
    <row r="17" spans="1:6" ht="15.75" x14ac:dyDescent="0.25">
      <c r="A17" s="10">
        <v>2446057</v>
      </c>
      <c r="B17" s="5" t="s">
        <v>15</v>
      </c>
      <c r="C17" s="13" t="s">
        <v>188</v>
      </c>
      <c r="D17" s="14" t="s">
        <v>343</v>
      </c>
      <c r="E17" s="5" t="s">
        <v>428</v>
      </c>
      <c r="F17" s="64">
        <v>256.20999999999998</v>
      </c>
    </row>
    <row r="18" spans="1:6" ht="15.75" x14ac:dyDescent="0.25">
      <c r="A18" s="10">
        <v>2257130</v>
      </c>
      <c r="B18" s="5" t="s">
        <v>16</v>
      </c>
      <c r="C18" s="12" t="s">
        <v>190</v>
      </c>
      <c r="D18" s="14" t="s">
        <v>345</v>
      </c>
      <c r="E18" s="5" t="s">
        <v>428</v>
      </c>
      <c r="F18" s="64">
        <v>12.0533</v>
      </c>
    </row>
    <row r="19" spans="1:6" ht="15.75" x14ac:dyDescent="0.25">
      <c r="A19" s="10">
        <v>2257149</v>
      </c>
      <c r="B19" s="5" t="s">
        <v>16</v>
      </c>
      <c r="C19" s="12" t="s">
        <v>191</v>
      </c>
      <c r="D19" s="14" t="s">
        <v>345</v>
      </c>
      <c r="E19" s="5" t="s">
        <v>428</v>
      </c>
      <c r="F19" s="64">
        <v>21.98</v>
      </c>
    </row>
    <row r="20" spans="1:6" ht="15.75" x14ac:dyDescent="0.25">
      <c r="A20" s="10">
        <v>2257157</v>
      </c>
      <c r="B20" s="5" t="s">
        <v>16</v>
      </c>
      <c r="C20" s="12" t="s">
        <v>192</v>
      </c>
      <c r="D20" s="14" t="s">
        <v>345</v>
      </c>
      <c r="E20" s="5" t="s">
        <v>428</v>
      </c>
      <c r="F20" s="64">
        <v>31.984300000000001</v>
      </c>
    </row>
    <row r="21" spans="1:6" x14ac:dyDescent="0.25">
      <c r="A21" s="10">
        <v>2368153</v>
      </c>
      <c r="B21" s="5" t="s">
        <v>17</v>
      </c>
      <c r="C21" s="12" t="s">
        <v>193</v>
      </c>
      <c r="D21" s="14" t="s">
        <v>346</v>
      </c>
      <c r="E21" s="5" t="s">
        <v>428</v>
      </c>
      <c r="F21" s="63">
        <v>635.91999999999996</v>
      </c>
    </row>
    <row r="22" spans="1:6" x14ac:dyDescent="0.25">
      <c r="A22" s="10">
        <v>2474565</v>
      </c>
      <c r="B22" s="5" t="s">
        <v>468</v>
      </c>
      <c r="C22" s="12" t="s">
        <v>302</v>
      </c>
      <c r="D22" s="14" t="s">
        <v>469</v>
      </c>
      <c r="E22" s="5" t="s">
        <v>467</v>
      </c>
      <c r="F22" s="63">
        <v>1424.63</v>
      </c>
    </row>
    <row r="23" spans="1:6" x14ac:dyDescent="0.25">
      <c r="A23" s="10">
        <v>4715</v>
      </c>
      <c r="B23" s="5" t="s">
        <v>18</v>
      </c>
      <c r="C23" s="12" t="s">
        <v>194</v>
      </c>
      <c r="D23" s="5" t="s">
        <v>345</v>
      </c>
      <c r="E23" s="5" t="s">
        <v>429</v>
      </c>
      <c r="F23" s="65">
        <v>1.8740000000000001</v>
      </c>
    </row>
    <row r="24" spans="1:6" x14ac:dyDescent="0.25">
      <c r="A24" s="10">
        <v>2245531</v>
      </c>
      <c r="B24" s="5" t="s">
        <v>19</v>
      </c>
      <c r="C24" s="12" t="s">
        <v>195</v>
      </c>
      <c r="D24" s="7" t="s">
        <v>347</v>
      </c>
      <c r="E24" s="5" t="s">
        <v>429</v>
      </c>
      <c r="F24" s="65">
        <v>10.35</v>
      </c>
    </row>
    <row r="25" spans="1:6" ht="15.75" x14ac:dyDescent="0.25">
      <c r="A25" s="10">
        <v>2213192</v>
      </c>
      <c r="B25" s="5" t="s">
        <v>20</v>
      </c>
      <c r="C25" s="15" t="s">
        <v>196</v>
      </c>
      <c r="D25" s="5" t="s">
        <v>345</v>
      </c>
      <c r="E25" s="5" t="s">
        <v>429</v>
      </c>
      <c r="F25" s="65">
        <v>3.3000000000000002E-2</v>
      </c>
    </row>
    <row r="26" spans="1:6" x14ac:dyDescent="0.25">
      <c r="A26" s="10">
        <v>2213206</v>
      </c>
      <c r="B26" s="5" t="s">
        <v>20</v>
      </c>
      <c r="C26" s="12" t="s">
        <v>197</v>
      </c>
      <c r="D26" s="5" t="s">
        <v>345</v>
      </c>
      <c r="E26" s="5" t="s">
        <v>429</v>
      </c>
      <c r="F26" s="65">
        <v>4.0599999999999997E-2</v>
      </c>
    </row>
    <row r="27" spans="1:6" x14ac:dyDescent="0.25">
      <c r="A27" s="10">
        <v>2213214</v>
      </c>
      <c r="B27" s="5" t="s">
        <v>20</v>
      </c>
      <c r="C27" s="12" t="s">
        <v>198</v>
      </c>
      <c r="D27" s="5" t="s">
        <v>345</v>
      </c>
      <c r="E27" s="5" t="s">
        <v>429</v>
      </c>
      <c r="F27" s="65">
        <v>4.48E-2</v>
      </c>
    </row>
    <row r="28" spans="1:6" x14ac:dyDescent="0.25">
      <c r="A28" s="10">
        <v>2213222</v>
      </c>
      <c r="B28" s="5" t="s">
        <v>20</v>
      </c>
      <c r="C28" s="12" t="s">
        <v>199</v>
      </c>
      <c r="D28" s="7" t="s">
        <v>345</v>
      </c>
      <c r="E28" s="5" t="s">
        <v>429</v>
      </c>
      <c r="F28" s="65">
        <v>4.7600000000000003E-2</v>
      </c>
    </row>
    <row r="29" spans="1:6" ht="15.75" x14ac:dyDescent="0.25">
      <c r="A29" s="10">
        <v>4596</v>
      </c>
      <c r="B29" s="5" t="s">
        <v>21</v>
      </c>
      <c r="C29" s="15" t="s">
        <v>200</v>
      </c>
      <c r="D29" s="5" t="s">
        <v>345</v>
      </c>
      <c r="E29" s="5" t="s">
        <v>429</v>
      </c>
      <c r="F29" s="65">
        <v>1.131</v>
      </c>
    </row>
    <row r="30" spans="1:6" x14ac:dyDescent="0.25">
      <c r="A30" s="10">
        <v>282081</v>
      </c>
      <c r="B30" s="5" t="s">
        <v>22</v>
      </c>
      <c r="C30" s="12" t="s">
        <v>201</v>
      </c>
      <c r="D30" s="5" t="s">
        <v>345</v>
      </c>
      <c r="E30" s="5" t="s">
        <v>429</v>
      </c>
      <c r="F30" s="65">
        <v>4.9880000000000004</v>
      </c>
    </row>
    <row r="31" spans="1:6" x14ac:dyDescent="0.25">
      <c r="A31" s="10">
        <v>4626</v>
      </c>
      <c r="B31" s="5" t="s">
        <v>23</v>
      </c>
      <c r="C31" s="12" t="s">
        <v>194</v>
      </c>
      <c r="D31" s="5" t="s">
        <v>345</v>
      </c>
      <c r="E31" s="5" t="s">
        <v>429</v>
      </c>
      <c r="F31" s="65">
        <v>1.6559999999999999</v>
      </c>
    </row>
    <row r="32" spans="1:6" ht="15.75" x14ac:dyDescent="0.25">
      <c r="A32" s="10">
        <v>2272903</v>
      </c>
      <c r="B32" s="5" t="s">
        <v>24</v>
      </c>
      <c r="C32" s="12" t="s">
        <v>202</v>
      </c>
      <c r="D32" s="7" t="s">
        <v>348</v>
      </c>
      <c r="E32" s="5" t="s">
        <v>429</v>
      </c>
      <c r="F32" s="64">
        <v>16.2</v>
      </c>
    </row>
    <row r="33" spans="1:6" ht="15.75" x14ac:dyDescent="0.25">
      <c r="A33" s="10">
        <v>2257238</v>
      </c>
      <c r="B33" s="5" t="s">
        <v>25</v>
      </c>
      <c r="C33" s="12" t="s">
        <v>202</v>
      </c>
      <c r="D33" s="7" t="s">
        <v>349</v>
      </c>
      <c r="E33" s="5" t="s">
        <v>429</v>
      </c>
      <c r="F33" s="64">
        <v>16.2</v>
      </c>
    </row>
    <row r="34" spans="1:6" x14ac:dyDescent="0.25">
      <c r="A34" s="10">
        <v>2129043</v>
      </c>
      <c r="B34" s="5" t="s">
        <v>26</v>
      </c>
      <c r="C34" s="12" t="s">
        <v>203</v>
      </c>
      <c r="D34" s="7" t="s">
        <v>350</v>
      </c>
      <c r="E34" s="5" t="s">
        <v>429</v>
      </c>
      <c r="F34" s="65">
        <v>26.52</v>
      </c>
    </row>
    <row r="35" spans="1:6" x14ac:dyDescent="0.25">
      <c r="A35" s="16">
        <v>16055</v>
      </c>
      <c r="B35" s="17" t="s">
        <v>27</v>
      </c>
      <c r="C35" s="12" t="s">
        <v>204</v>
      </c>
      <c r="D35" s="18" t="s">
        <v>351</v>
      </c>
      <c r="E35" s="5" t="s">
        <v>430</v>
      </c>
      <c r="F35" s="63">
        <f>396.46/100</f>
        <v>3.9645999999999999</v>
      </c>
    </row>
    <row r="36" spans="1:6" x14ac:dyDescent="0.25">
      <c r="A36" s="10">
        <v>2435179</v>
      </c>
      <c r="B36" s="5" t="s">
        <v>28</v>
      </c>
      <c r="C36" s="12" t="s">
        <v>205</v>
      </c>
      <c r="D36" s="7" t="s">
        <v>345</v>
      </c>
      <c r="E36" s="5" t="s">
        <v>431</v>
      </c>
      <c r="F36" s="63">
        <v>5.8552999999999997</v>
      </c>
    </row>
    <row r="37" spans="1:6" x14ac:dyDescent="0.25">
      <c r="A37" s="10">
        <v>2224135</v>
      </c>
      <c r="B37" s="5" t="s">
        <v>29</v>
      </c>
      <c r="C37" s="12" t="s">
        <v>206</v>
      </c>
      <c r="D37" s="7" t="s">
        <v>345</v>
      </c>
      <c r="E37" s="5" t="s">
        <v>432</v>
      </c>
      <c r="F37" s="63">
        <v>5.4749999999999996</v>
      </c>
    </row>
    <row r="38" spans="1:6" x14ac:dyDescent="0.25">
      <c r="A38" s="10">
        <v>2239090</v>
      </c>
      <c r="B38" s="5" t="s">
        <v>30</v>
      </c>
      <c r="C38" s="12" t="s">
        <v>207</v>
      </c>
      <c r="D38" s="7" t="s">
        <v>345</v>
      </c>
      <c r="E38" s="5" t="s">
        <v>432</v>
      </c>
      <c r="F38" s="63">
        <v>0.84430000000000005</v>
      </c>
    </row>
    <row r="39" spans="1:6" x14ac:dyDescent="0.25">
      <c r="A39" s="10">
        <v>2239091</v>
      </c>
      <c r="B39" s="5" t="s">
        <v>30</v>
      </c>
      <c r="C39" s="12" t="s">
        <v>208</v>
      </c>
      <c r="D39" s="7" t="s">
        <v>345</v>
      </c>
      <c r="E39" s="5" t="s">
        <v>432</v>
      </c>
      <c r="F39" s="63">
        <v>1.4043000000000001</v>
      </c>
    </row>
    <row r="40" spans="1:6" x14ac:dyDescent="0.25">
      <c r="A40" s="10">
        <v>2239092</v>
      </c>
      <c r="B40" s="5" t="s">
        <v>30</v>
      </c>
      <c r="C40" s="12" t="s">
        <v>209</v>
      </c>
      <c r="D40" s="7" t="s">
        <v>345</v>
      </c>
      <c r="E40" s="5" t="s">
        <v>432</v>
      </c>
      <c r="F40" s="63">
        <v>1.4043000000000001</v>
      </c>
    </row>
    <row r="41" spans="1:6" x14ac:dyDescent="0.25">
      <c r="A41" s="10">
        <v>2311658</v>
      </c>
      <c r="B41" s="5" t="s">
        <v>30</v>
      </c>
      <c r="C41" s="19" t="s">
        <v>210</v>
      </c>
      <c r="D41" s="7" t="s">
        <v>345</v>
      </c>
      <c r="E41" s="5" t="s">
        <v>432</v>
      </c>
      <c r="F41" s="63">
        <v>1.4043000000000001</v>
      </c>
    </row>
    <row r="42" spans="1:6" x14ac:dyDescent="0.25">
      <c r="A42" s="10">
        <v>2244021</v>
      </c>
      <c r="B42" s="5" t="s">
        <v>31</v>
      </c>
      <c r="C42" s="12" t="s">
        <v>211</v>
      </c>
      <c r="D42" s="7" t="s">
        <v>345</v>
      </c>
      <c r="E42" s="5" t="s">
        <v>432</v>
      </c>
      <c r="F42" s="63">
        <v>1.4043000000000001</v>
      </c>
    </row>
    <row r="43" spans="1:6" x14ac:dyDescent="0.25">
      <c r="A43" s="10">
        <v>2332922</v>
      </c>
      <c r="B43" s="5" t="s">
        <v>31</v>
      </c>
      <c r="C43" s="12" t="s">
        <v>212</v>
      </c>
      <c r="D43" s="7" t="s">
        <v>345</v>
      </c>
      <c r="E43" s="5" t="s">
        <v>432</v>
      </c>
      <c r="F43" s="63">
        <v>1.4043000000000001</v>
      </c>
    </row>
    <row r="44" spans="1:6" x14ac:dyDescent="0.25">
      <c r="A44" s="10">
        <v>2332957</v>
      </c>
      <c r="B44" s="5" t="s">
        <v>31</v>
      </c>
      <c r="C44" s="12" t="s">
        <v>213</v>
      </c>
      <c r="D44" s="7" t="s">
        <v>345</v>
      </c>
      <c r="E44" s="5" t="s">
        <v>432</v>
      </c>
      <c r="F44" s="63">
        <v>1.4043000000000001</v>
      </c>
    </row>
    <row r="45" spans="1:6" x14ac:dyDescent="0.25">
      <c r="A45" s="10">
        <v>786616</v>
      </c>
      <c r="B45" s="5" t="s">
        <v>32</v>
      </c>
      <c r="C45" s="19" t="s">
        <v>214</v>
      </c>
      <c r="D45" s="7" t="s">
        <v>352</v>
      </c>
      <c r="E45" s="5" t="s">
        <v>432</v>
      </c>
      <c r="F45" s="63">
        <v>8.49</v>
      </c>
    </row>
    <row r="46" spans="1:6" x14ac:dyDescent="0.25">
      <c r="A46" s="10">
        <v>2057778</v>
      </c>
      <c r="B46" s="5" t="s">
        <v>33</v>
      </c>
      <c r="C46" s="12" t="s">
        <v>217</v>
      </c>
      <c r="D46" s="7" t="s">
        <v>353</v>
      </c>
      <c r="E46" s="5" t="s">
        <v>432</v>
      </c>
      <c r="F46" s="63">
        <v>0.57099999999999995</v>
      </c>
    </row>
    <row r="47" spans="1:6" x14ac:dyDescent="0.25">
      <c r="A47" s="10">
        <v>851779</v>
      </c>
      <c r="B47" s="5" t="s">
        <v>33</v>
      </c>
      <c r="C47" s="12" t="s">
        <v>215</v>
      </c>
      <c r="D47" s="7" t="s">
        <v>353</v>
      </c>
      <c r="E47" s="5" t="s">
        <v>432</v>
      </c>
      <c r="F47" s="63">
        <v>0.75529999999999997</v>
      </c>
    </row>
    <row r="48" spans="1:6" x14ac:dyDescent="0.25">
      <c r="A48" s="10">
        <v>851787</v>
      </c>
      <c r="B48" s="5" t="s">
        <v>33</v>
      </c>
      <c r="C48" s="12" t="s">
        <v>216</v>
      </c>
      <c r="D48" s="7" t="s">
        <v>353</v>
      </c>
      <c r="E48" s="5" t="s">
        <v>432</v>
      </c>
      <c r="F48" s="63">
        <v>1.133</v>
      </c>
    </row>
    <row r="49" spans="1:6" x14ac:dyDescent="0.25">
      <c r="A49" s="10">
        <v>2229099</v>
      </c>
      <c r="B49" s="5" t="s">
        <v>34</v>
      </c>
      <c r="C49" s="12" t="s">
        <v>220</v>
      </c>
      <c r="D49" s="7" t="s">
        <v>354</v>
      </c>
      <c r="E49" s="5" t="s">
        <v>432</v>
      </c>
      <c r="F49" s="63">
        <f>9.56/40</f>
        <v>0.23900000000000002</v>
      </c>
    </row>
    <row r="50" spans="1:6" x14ac:dyDescent="0.25">
      <c r="A50" s="10">
        <v>1978918</v>
      </c>
      <c r="B50" s="5" t="s">
        <v>34</v>
      </c>
      <c r="C50" s="19" t="s">
        <v>218</v>
      </c>
      <c r="D50" s="7" t="s">
        <v>354</v>
      </c>
      <c r="E50" s="5" t="s">
        <v>432</v>
      </c>
      <c r="F50" s="63">
        <v>0.47799999999999998</v>
      </c>
    </row>
    <row r="51" spans="1:6" x14ac:dyDescent="0.25">
      <c r="A51" s="10">
        <v>1978926</v>
      </c>
      <c r="B51" s="5" t="s">
        <v>34</v>
      </c>
      <c r="C51" s="12" t="s">
        <v>219</v>
      </c>
      <c r="D51" s="7" t="s">
        <v>354</v>
      </c>
      <c r="E51" s="5" t="s">
        <v>432</v>
      </c>
      <c r="F51" s="63">
        <v>0.95799999999999996</v>
      </c>
    </row>
    <row r="52" spans="1:6" x14ac:dyDescent="0.25">
      <c r="A52" s="10">
        <v>852074</v>
      </c>
      <c r="B52" s="5" t="s">
        <v>35</v>
      </c>
      <c r="C52" s="12" t="s">
        <v>223</v>
      </c>
      <c r="D52" s="20" t="s">
        <v>355</v>
      </c>
      <c r="E52" s="5" t="s">
        <v>432</v>
      </c>
      <c r="F52" s="63">
        <v>33.590000000000003</v>
      </c>
    </row>
    <row r="53" spans="1:6" x14ac:dyDescent="0.25">
      <c r="A53" s="10">
        <v>851752</v>
      </c>
      <c r="B53" s="5" t="s">
        <v>35</v>
      </c>
      <c r="C53" s="12" t="s">
        <v>221</v>
      </c>
      <c r="D53" s="7" t="s">
        <v>355</v>
      </c>
      <c r="E53" s="5" t="s">
        <v>432</v>
      </c>
      <c r="F53" s="63">
        <v>68.7</v>
      </c>
    </row>
    <row r="54" spans="1:6" x14ac:dyDescent="0.25">
      <c r="A54" s="10">
        <v>851760</v>
      </c>
      <c r="B54" s="5" t="s">
        <v>35</v>
      </c>
      <c r="C54" s="12" t="s">
        <v>222</v>
      </c>
      <c r="D54" s="7" t="s">
        <v>355</v>
      </c>
      <c r="E54" s="5" t="s">
        <v>432</v>
      </c>
      <c r="F54" s="63">
        <v>100.29</v>
      </c>
    </row>
    <row r="55" spans="1:6" x14ac:dyDescent="0.25">
      <c r="A55" s="10">
        <v>2112736</v>
      </c>
      <c r="B55" s="21" t="s">
        <v>36</v>
      </c>
      <c r="C55" s="22" t="s">
        <v>224</v>
      </c>
      <c r="D55" s="23" t="s">
        <v>356</v>
      </c>
      <c r="E55" s="5" t="s">
        <v>433</v>
      </c>
      <c r="F55" s="63">
        <v>8.5429999999999993</v>
      </c>
    </row>
    <row r="56" spans="1:6" x14ac:dyDescent="0.25">
      <c r="A56" s="10">
        <v>2112809</v>
      </c>
      <c r="B56" s="5" t="s">
        <v>37</v>
      </c>
      <c r="C56" s="12" t="s">
        <v>226</v>
      </c>
      <c r="D56" s="7" t="s">
        <v>358</v>
      </c>
      <c r="E56" s="5" t="s">
        <v>433</v>
      </c>
      <c r="F56" s="63">
        <v>8.4207000000000001</v>
      </c>
    </row>
    <row r="57" spans="1:6" x14ac:dyDescent="0.25">
      <c r="A57" s="10">
        <v>2112760</v>
      </c>
      <c r="B57" s="21" t="s">
        <v>37</v>
      </c>
      <c r="C57" s="22" t="s">
        <v>225</v>
      </c>
      <c r="D57" s="23" t="s">
        <v>357</v>
      </c>
      <c r="E57" s="5" t="s">
        <v>433</v>
      </c>
      <c r="F57" s="63">
        <v>1.585</v>
      </c>
    </row>
    <row r="58" spans="1:6" x14ac:dyDescent="0.25">
      <c r="A58" s="10">
        <v>2242146</v>
      </c>
      <c r="B58" s="5" t="s">
        <v>37</v>
      </c>
      <c r="C58" s="12" t="s">
        <v>227</v>
      </c>
      <c r="D58" s="7" t="s">
        <v>357</v>
      </c>
      <c r="E58" s="5" t="s">
        <v>433</v>
      </c>
      <c r="F58" s="63">
        <v>2.3281999999999998</v>
      </c>
    </row>
    <row r="59" spans="1:6" x14ac:dyDescent="0.25">
      <c r="A59" s="8">
        <v>2100622</v>
      </c>
      <c r="B59" s="5" t="s">
        <v>38</v>
      </c>
      <c r="C59" s="22" t="s">
        <v>228</v>
      </c>
      <c r="D59" s="7" t="s">
        <v>345</v>
      </c>
      <c r="E59" s="5" t="s">
        <v>433</v>
      </c>
      <c r="F59" s="63">
        <v>0.69750000000000001</v>
      </c>
    </row>
    <row r="60" spans="1:6" x14ac:dyDescent="0.25">
      <c r="A60" s="10">
        <v>2238984</v>
      </c>
      <c r="B60" s="5" t="s">
        <v>39</v>
      </c>
      <c r="C60" s="22" t="s">
        <v>204</v>
      </c>
      <c r="D60" s="24" t="s">
        <v>345</v>
      </c>
      <c r="E60" s="5" t="s">
        <v>433</v>
      </c>
      <c r="F60" s="63">
        <v>1.6738999999999999</v>
      </c>
    </row>
    <row r="61" spans="1:6" x14ac:dyDescent="0.25">
      <c r="A61" s="8">
        <v>2245894</v>
      </c>
      <c r="B61" s="5" t="s">
        <v>40</v>
      </c>
      <c r="C61" s="12" t="s">
        <v>225</v>
      </c>
      <c r="D61" s="7" t="s">
        <v>345</v>
      </c>
      <c r="E61" s="5" t="s">
        <v>433</v>
      </c>
      <c r="F61" s="63">
        <v>3.1751</v>
      </c>
    </row>
    <row r="62" spans="1:6" x14ac:dyDescent="0.25">
      <c r="A62" s="25">
        <v>9857395</v>
      </c>
      <c r="B62" s="5" t="s">
        <v>41</v>
      </c>
      <c r="C62" s="12" t="s">
        <v>229</v>
      </c>
      <c r="D62" s="7" t="s">
        <v>359</v>
      </c>
      <c r="E62" s="5" t="s">
        <v>434</v>
      </c>
      <c r="F62" s="66">
        <v>463.05250000000001</v>
      </c>
    </row>
    <row r="63" spans="1:6" x14ac:dyDescent="0.25">
      <c r="A63" s="25">
        <v>2269201</v>
      </c>
      <c r="B63" s="5" t="s">
        <v>42</v>
      </c>
      <c r="C63" s="12" t="s">
        <v>229</v>
      </c>
      <c r="D63" s="7" t="s">
        <v>360</v>
      </c>
      <c r="E63" s="5" t="s">
        <v>434</v>
      </c>
      <c r="F63" s="66">
        <v>463.05250000000001</v>
      </c>
    </row>
    <row r="64" spans="1:6" x14ac:dyDescent="0.25">
      <c r="A64" s="25">
        <v>2444402</v>
      </c>
      <c r="B64" s="5" t="s">
        <v>43</v>
      </c>
      <c r="C64" s="12" t="s">
        <v>231</v>
      </c>
      <c r="D64" s="7" t="s">
        <v>361</v>
      </c>
      <c r="E64" s="5" t="s">
        <v>434</v>
      </c>
      <c r="F64" s="66">
        <v>1771.6</v>
      </c>
    </row>
    <row r="65" spans="1:6" x14ac:dyDescent="0.25">
      <c r="A65" s="25">
        <v>2444399</v>
      </c>
      <c r="B65" s="5" t="s">
        <v>43</v>
      </c>
      <c r="C65" s="12" t="s">
        <v>230</v>
      </c>
      <c r="D65" s="7" t="s">
        <v>360</v>
      </c>
      <c r="E65" s="5" t="s">
        <v>434</v>
      </c>
      <c r="F65" s="66">
        <v>1771.6</v>
      </c>
    </row>
    <row r="66" spans="1:6" x14ac:dyDescent="0.25">
      <c r="A66" s="25">
        <v>2404508</v>
      </c>
      <c r="B66" s="5" t="s">
        <v>44</v>
      </c>
      <c r="C66" s="12" t="s">
        <v>232</v>
      </c>
      <c r="D66" s="7" t="s">
        <v>362</v>
      </c>
      <c r="E66" s="5" t="s">
        <v>434</v>
      </c>
      <c r="F66" s="66">
        <v>17.851099999999999</v>
      </c>
    </row>
    <row r="67" spans="1:6" x14ac:dyDescent="0.25">
      <c r="A67" s="25">
        <v>2420201</v>
      </c>
      <c r="B67" s="5" t="s">
        <v>44</v>
      </c>
      <c r="C67" s="12" t="s">
        <v>233</v>
      </c>
      <c r="D67" s="7" t="s">
        <v>362</v>
      </c>
      <c r="E67" s="5" t="s">
        <v>434</v>
      </c>
      <c r="F67" s="66">
        <v>35.702300000000001</v>
      </c>
    </row>
    <row r="68" spans="1:6" x14ac:dyDescent="0.25">
      <c r="A68" s="25">
        <v>2286386</v>
      </c>
      <c r="B68" s="5" t="s">
        <v>45</v>
      </c>
      <c r="C68" s="12" t="s">
        <v>234</v>
      </c>
      <c r="D68" s="7" t="s">
        <v>363</v>
      </c>
      <c r="E68" s="5" t="s">
        <v>434</v>
      </c>
      <c r="F68" s="66">
        <v>3491.43</v>
      </c>
    </row>
    <row r="69" spans="1:6" x14ac:dyDescent="0.25">
      <c r="A69" s="10">
        <v>2428946</v>
      </c>
      <c r="B69" s="5" t="s">
        <v>46</v>
      </c>
      <c r="C69" s="12" t="s">
        <v>235</v>
      </c>
      <c r="D69" s="24" t="s">
        <v>364</v>
      </c>
      <c r="E69" s="5" t="s">
        <v>435</v>
      </c>
      <c r="F69" s="63">
        <v>1.6875</v>
      </c>
    </row>
    <row r="70" spans="1:6" x14ac:dyDescent="0.25">
      <c r="A70" s="10">
        <v>2396971</v>
      </c>
      <c r="B70" s="5" t="s">
        <v>47</v>
      </c>
      <c r="C70" s="12" t="s">
        <v>216</v>
      </c>
      <c r="D70" s="7" t="s">
        <v>351</v>
      </c>
      <c r="E70" s="5" t="s">
        <v>435</v>
      </c>
      <c r="F70" s="63">
        <v>1.2232000000000001</v>
      </c>
    </row>
    <row r="71" spans="1:6" x14ac:dyDescent="0.25">
      <c r="A71" s="10">
        <v>2396998</v>
      </c>
      <c r="B71" s="5" t="s">
        <v>47</v>
      </c>
      <c r="C71" s="12" t="s">
        <v>236</v>
      </c>
      <c r="D71" s="7" t="s">
        <v>351</v>
      </c>
      <c r="E71" s="5" t="s">
        <v>435</v>
      </c>
      <c r="F71" s="63">
        <v>1.6924999999999999</v>
      </c>
    </row>
    <row r="72" spans="1:6" x14ac:dyDescent="0.25">
      <c r="A72" s="10">
        <v>2397005</v>
      </c>
      <c r="B72" s="5" t="s">
        <v>47</v>
      </c>
      <c r="C72" s="12" t="s">
        <v>190</v>
      </c>
      <c r="D72" s="7" t="s">
        <v>351</v>
      </c>
      <c r="E72" s="5" t="s">
        <v>435</v>
      </c>
      <c r="F72" s="63">
        <v>2.1284999999999998</v>
      </c>
    </row>
    <row r="73" spans="1:6" x14ac:dyDescent="0.25">
      <c r="A73" s="10">
        <v>2397013</v>
      </c>
      <c r="B73" s="5" t="s">
        <v>47</v>
      </c>
      <c r="C73" s="12" t="s">
        <v>201</v>
      </c>
      <c r="D73" s="24" t="s">
        <v>351</v>
      </c>
      <c r="E73" s="5" t="s">
        <v>435</v>
      </c>
      <c r="F73" s="63">
        <v>2.4956999999999998</v>
      </c>
    </row>
    <row r="74" spans="1:6" ht="15.75" x14ac:dyDescent="0.25">
      <c r="A74" s="10">
        <v>2369613</v>
      </c>
      <c r="B74" s="5" t="s">
        <v>48</v>
      </c>
      <c r="C74" s="12" t="s">
        <v>237</v>
      </c>
      <c r="D74" s="24" t="s">
        <v>345</v>
      </c>
      <c r="E74" s="5" t="s">
        <v>436</v>
      </c>
      <c r="F74" s="64">
        <v>0.75409999999999999</v>
      </c>
    </row>
    <row r="75" spans="1:6" ht="15.75" x14ac:dyDescent="0.25">
      <c r="A75" s="10">
        <v>2369621</v>
      </c>
      <c r="B75" s="5" t="s">
        <v>48</v>
      </c>
      <c r="C75" s="12" t="s">
        <v>238</v>
      </c>
      <c r="D75" s="24" t="s">
        <v>345</v>
      </c>
      <c r="E75" s="5" t="s">
        <v>436</v>
      </c>
      <c r="F75" s="64">
        <v>1.5082</v>
      </c>
    </row>
    <row r="76" spans="1:6" ht="15.75" x14ac:dyDescent="0.25">
      <c r="A76" s="10">
        <v>2369648</v>
      </c>
      <c r="B76" s="5" t="s">
        <v>48</v>
      </c>
      <c r="C76" s="12" t="s">
        <v>239</v>
      </c>
      <c r="D76" s="24" t="s">
        <v>345</v>
      </c>
      <c r="E76" s="5" t="s">
        <v>436</v>
      </c>
      <c r="F76" s="64">
        <v>3.2863000000000002</v>
      </c>
    </row>
    <row r="77" spans="1:6" x14ac:dyDescent="0.25">
      <c r="A77" s="10">
        <v>2404516</v>
      </c>
      <c r="B77" s="5" t="s">
        <v>49</v>
      </c>
      <c r="C77" s="19" t="s">
        <v>194</v>
      </c>
      <c r="D77" s="24" t="s">
        <v>345</v>
      </c>
      <c r="E77" s="5" t="s">
        <v>436</v>
      </c>
      <c r="F77" s="63">
        <v>9.7807999999999993</v>
      </c>
    </row>
    <row r="78" spans="1:6" x14ac:dyDescent="0.25">
      <c r="A78" s="10">
        <v>2404524</v>
      </c>
      <c r="B78" s="5" t="s">
        <v>49</v>
      </c>
      <c r="C78" s="12" t="s">
        <v>207</v>
      </c>
      <c r="D78" s="24" t="s">
        <v>345</v>
      </c>
      <c r="E78" s="5" t="s">
        <v>436</v>
      </c>
      <c r="F78" s="63">
        <v>9.7807999999999993</v>
      </c>
    </row>
    <row r="79" spans="1:6" x14ac:dyDescent="0.25">
      <c r="A79" s="10">
        <v>2404532</v>
      </c>
      <c r="B79" s="5" t="s">
        <v>49</v>
      </c>
      <c r="C79" s="12" t="s">
        <v>240</v>
      </c>
      <c r="D79" s="24" t="s">
        <v>345</v>
      </c>
      <c r="E79" s="5" t="s">
        <v>436</v>
      </c>
      <c r="F79" s="63">
        <v>9.7807999999999993</v>
      </c>
    </row>
    <row r="80" spans="1:6" x14ac:dyDescent="0.25">
      <c r="A80" s="10">
        <v>2404540</v>
      </c>
      <c r="B80" s="5" t="s">
        <v>49</v>
      </c>
      <c r="C80" s="12" t="s">
        <v>208</v>
      </c>
      <c r="D80" s="24" t="s">
        <v>345</v>
      </c>
      <c r="E80" s="5" t="s">
        <v>436</v>
      </c>
      <c r="F80" s="63">
        <v>9.7807999999999993</v>
      </c>
    </row>
    <row r="81" spans="1:6" x14ac:dyDescent="0.25">
      <c r="A81" s="10">
        <v>2404559</v>
      </c>
      <c r="B81" s="5" t="s">
        <v>49</v>
      </c>
      <c r="C81" s="12" t="s">
        <v>216</v>
      </c>
      <c r="D81" s="24" t="s">
        <v>345</v>
      </c>
      <c r="E81" s="5" t="s">
        <v>436</v>
      </c>
      <c r="F81" s="63">
        <v>9.7807999999999993</v>
      </c>
    </row>
    <row r="82" spans="1:6" x14ac:dyDescent="0.25">
      <c r="A82" s="10">
        <v>2404567</v>
      </c>
      <c r="B82" s="5" t="s">
        <v>49</v>
      </c>
      <c r="C82" s="19" t="s">
        <v>241</v>
      </c>
      <c r="D82" s="24" t="s">
        <v>345</v>
      </c>
      <c r="E82" s="5" t="s">
        <v>436</v>
      </c>
      <c r="F82" s="63">
        <v>9.7807999999999993</v>
      </c>
    </row>
    <row r="83" spans="1:6" x14ac:dyDescent="0.25">
      <c r="A83" s="10">
        <v>2484056</v>
      </c>
      <c r="B83" s="27" t="s">
        <v>50</v>
      </c>
      <c r="C83" s="12" t="s">
        <v>246</v>
      </c>
      <c r="D83" s="24" t="s">
        <v>351</v>
      </c>
      <c r="E83" s="5" t="s">
        <v>436</v>
      </c>
      <c r="F83" s="61">
        <v>33.320599999999999</v>
      </c>
    </row>
    <row r="84" spans="1:6" x14ac:dyDescent="0.25">
      <c r="A84" s="10">
        <v>2468220</v>
      </c>
      <c r="B84" s="5" t="s">
        <v>50</v>
      </c>
      <c r="C84" s="19" t="s">
        <v>247</v>
      </c>
      <c r="D84" s="24" t="s">
        <v>351</v>
      </c>
      <c r="E84" s="5" t="s">
        <v>436</v>
      </c>
      <c r="F84" s="61">
        <v>66.641300000000001</v>
      </c>
    </row>
    <row r="85" spans="1:6" x14ac:dyDescent="0.25">
      <c r="A85" s="10">
        <v>2484129</v>
      </c>
      <c r="B85" s="5" t="s">
        <v>50</v>
      </c>
      <c r="C85" s="26" t="s">
        <v>248</v>
      </c>
      <c r="D85" s="24" t="s">
        <v>351</v>
      </c>
      <c r="E85" s="5" t="s">
        <v>436</v>
      </c>
      <c r="F85" s="61">
        <v>99.9619</v>
      </c>
    </row>
    <row r="86" spans="1:6" x14ac:dyDescent="0.25">
      <c r="A86" s="10">
        <v>2450321</v>
      </c>
      <c r="B86" s="5" t="s">
        <v>50</v>
      </c>
      <c r="C86" s="26" t="s">
        <v>245</v>
      </c>
      <c r="D86" s="24" t="s">
        <v>365</v>
      </c>
      <c r="E86" s="5" t="s">
        <v>436</v>
      </c>
      <c r="F86" s="63">
        <v>73.085700000000003</v>
      </c>
    </row>
    <row r="87" spans="1:6" x14ac:dyDescent="0.25">
      <c r="A87" s="10">
        <v>2450313</v>
      </c>
      <c r="B87" s="5" t="s">
        <v>50</v>
      </c>
      <c r="C87" s="26" t="s">
        <v>244</v>
      </c>
      <c r="D87" s="24" t="s">
        <v>365</v>
      </c>
      <c r="E87" s="5" t="s">
        <v>436</v>
      </c>
      <c r="F87" s="63">
        <v>114.2847</v>
      </c>
    </row>
    <row r="88" spans="1:6" x14ac:dyDescent="0.25">
      <c r="A88" s="10">
        <v>2450305</v>
      </c>
      <c r="B88" s="5" t="s">
        <v>50</v>
      </c>
      <c r="C88" s="12" t="s">
        <v>243</v>
      </c>
      <c r="D88" s="24" t="s">
        <v>365</v>
      </c>
      <c r="E88" s="5" t="s">
        <v>436</v>
      </c>
      <c r="F88" s="63">
        <v>171.4374</v>
      </c>
    </row>
    <row r="89" spans="1:6" x14ac:dyDescent="0.25">
      <c r="A89" s="10">
        <v>2450291</v>
      </c>
      <c r="B89" s="5" t="s">
        <v>50</v>
      </c>
      <c r="C89" s="12" t="s">
        <v>242</v>
      </c>
      <c r="D89" s="24" t="s">
        <v>365</v>
      </c>
      <c r="E89" s="5" t="s">
        <v>436</v>
      </c>
      <c r="F89" s="63">
        <v>228.5694</v>
      </c>
    </row>
    <row r="90" spans="1:6" x14ac:dyDescent="0.25">
      <c r="A90" s="28">
        <v>2237319</v>
      </c>
      <c r="B90" s="5" t="s">
        <v>51</v>
      </c>
      <c r="C90" s="12" t="s">
        <v>249</v>
      </c>
      <c r="D90" s="5" t="s">
        <v>366</v>
      </c>
      <c r="E90" s="5" t="s">
        <v>437</v>
      </c>
      <c r="F90" s="65">
        <v>146.43719999999999</v>
      </c>
    </row>
    <row r="91" spans="1:6" x14ac:dyDescent="0.25">
      <c r="A91" s="28">
        <v>2237320</v>
      </c>
      <c r="B91" s="5" t="s">
        <v>51</v>
      </c>
      <c r="C91" s="12" t="s">
        <v>250</v>
      </c>
      <c r="D91" s="5" t="s">
        <v>366</v>
      </c>
      <c r="E91" s="5" t="s">
        <v>437</v>
      </c>
      <c r="F91" s="65">
        <v>178.2722</v>
      </c>
    </row>
    <row r="92" spans="1:6" x14ac:dyDescent="0.25">
      <c r="A92" s="28">
        <v>2318253</v>
      </c>
      <c r="B92" s="5" t="s">
        <v>51</v>
      </c>
      <c r="C92" s="12" t="s">
        <v>251</v>
      </c>
      <c r="D92" s="24" t="s">
        <v>367</v>
      </c>
      <c r="E92" s="5" t="s">
        <v>437</v>
      </c>
      <c r="F92" s="65">
        <v>439.30360000000002</v>
      </c>
    </row>
    <row r="93" spans="1:6" x14ac:dyDescent="0.25">
      <c r="A93" s="28">
        <v>2318261</v>
      </c>
      <c r="B93" s="5" t="s">
        <v>51</v>
      </c>
      <c r="C93" s="12" t="s">
        <v>252</v>
      </c>
      <c r="D93" s="5" t="s">
        <v>367</v>
      </c>
      <c r="E93" s="5" t="s">
        <v>437</v>
      </c>
      <c r="F93" s="65">
        <v>534.80529999999999</v>
      </c>
    </row>
    <row r="94" spans="1:6" x14ac:dyDescent="0.25">
      <c r="A94" s="16">
        <v>1997602</v>
      </c>
      <c r="B94" s="5" t="s">
        <v>52</v>
      </c>
      <c r="C94" s="12" t="s">
        <v>253</v>
      </c>
      <c r="D94" s="7" t="s">
        <v>351</v>
      </c>
      <c r="E94" s="5" t="s">
        <v>438</v>
      </c>
      <c r="F94" s="63">
        <v>0.45319999999999999</v>
      </c>
    </row>
    <row r="95" spans="1:6" x14ac:dyDescent="0.25">
      <c r="A95" s="10">
        <v>2297809</v>
      </c>
      <c r="B95" s="5" t="s">
        <v>53</v>
      </c>
      <c r="C95" s="19">
        <v>0.01</v>
      </c>
      <c r="D95" s="24" t="s">
        <v>368</v>
      </c>
      <c r="E95" s="5" t="s">
        <v>439</v>
      </c>
      <c r="F95" s="63">
        <f>37.13/55</f>
        <v>0.67509090909090919</v>
      </c>
    </row>
    <row r="96" spans="1:6" x14ac:dyDescent="0.25">
      <c r="A96" s="10">
        <v>2230848</v>
      </c>
      <c r="B96" s="5" t="s">
        <v>54</v>
      </c>
      <c r="C96" s="12" t="s">
        <v>254</v>
      </c>
      <c r="D96" s="29" t="s">
        <v>369</v>
      </c>
      <c r="E96" s="5" t="s">
        <v>440</v>
      </c>
      <c r="F96" s="63">
        <v>39.49</v>
      </c>
    </row>
    <row r="97" spans="1:6" x14ac:dyDescent="0.25">
      <c r="A97" s="10">
        <v>2230418</v>
      </c>
      <c r="B97" s="5" t="s">
        <v>55</v>
      </c>
      <c r="C97" s="12" t="s">
        <v>256</v>
      </c>
      <c r="D97" s="20" t="s">
        <v>371</v>
      </c>
      <c r="E97" s="5" t="s">
        <v>440</v>
      </c>
      <c r="F97" s="63">
        <v>32.21</v>
      </c>
    </row>
    <row r="98" spans="1:6" x14ac:dyDescent="0.25">
      <c r="A98" s="10">
        <v>2212188</v>
      </c>
      <c r="B98" s="5" t="s">
        <v>55</v>
      </c>
      <c r="C98" s="12" t="s">
        <v>255</v>
      </c>
      <c r="D98" s="20" t="s">
        <v>370</v>
      </c>
      <c r="E98" s="5" t="s">
        <v>440</v>
      </c>
      <c r="F98" s="63">
        <v>43.54</v>
      </c>
    </row>
    <row r="99" spans="1:6" x14ac:dyDescent="0.25">
      <c r="A99" s="10">
        <v>2240115</v>
      </c>
      <c r="B99" s="5" t="s">
        <v>56</v>
      </c>
      <c r="C99" s="12" t="s">
        <v>215</v>
      </c>
      <c r="D99" s="29" t="s">
        <v>372</v>
      </c>
      <c r="E99" s="5" t="s">
        <v>440</v>
      </c>
      <c r="F99" s="65">
        <v>0.17960000000000001</v>
      </c>
    </row>
    <row r="100" spans="1:6" x14ac:dyDescent="0.25">
      <c r="A100" s="16">
        <v>2232570</v>
      </c>
      <c r="B100" s="17" t="s">
        <v>57</v>
      </c>
      <c r="C100" s="12" t="s">
        <v>223</v>
      </c>
      <c r="D100" s="18" t="s">
        <v>373</v>
      </c>
      <c r="E100" s="5" t="s">
        <v>441</v>
      </c>
      <c r="F100" s="63">
        <v>5.84</v>
      </c>
    </row>
    <row r="101" spans="1:6" x14ac:dyDescent="0.25">
      <c r="A101" s="16">
        <v>2163527</v>
      </c>
      <c r="B101" s="17" t="s">
        <v>58</v>
      </c>
      <c r="C101" s="12" t="s">
        <v>257</v>
      </c>
      <c r="D101" s="18" t="s">
        <v>374</v>
      </c>
      <c r="E101" s="5" t="s">
        <v>441</v>
      </c>
      <c r="F101" s="63">
        <f>23.44/30</f>
        <v>0.78133333333333332</v>
      </c>
    </row>
    <row r="102" spans="1:6" x14ac:dyDescent="0.25">
      <c r="A102" s="16">
        <v>2163535</v>
      </c>
      <c r="B102" s="17" t="s">
        <v>58</v>
      </c>
      <c r="C102" s="12" t="s">
        <v>258</v>
      </c>
      <c r="D102" s="18" t="s">
        <v>374</v>
      </c>
      <c r="E102" s="5" t="s">
        <v>441</v>
      </c>
      <c r="F102" s="63">
        <f>23.45/30</f>
        <v>0.78166666666666662</v>
      </c>
    </row>
    <row r="103" spans="1:6" x14ac:dyDescent="0.25">
      <c r="A103" s="16">
        <v>2242029</v>
      </c>
      <c r="B103" s="17" t="s">
        <v>59</v>
      </c>
      <c r="C103" s="12" t="s">
        <v>259</v>
      </c>
      <c r="D103" s="18" t="s">
        <v>375</v>
      </c>
      <c r="E103" s="5" t="s">
        <v>441</v>
      </c>
      <c r="F103" s="63">
        <v>36.04</v>
      </c>
    </row>
    <row r="104" spans="1:6" x14ac:dyDescent="0.25">
      <c r="A104" s="16">
        <v>2242030</v>
      </c>
      <c r="B104" s="17" t="s">
        <v>59</v>
      </c>
      <c r="C104" s="12" t="s">
        <v>223</v>
      </c>
      <c r="D104" s="18" t="s">
        <v>375</v>
      </c>
      <c r="E104" s="5" t="s">
        <v>441</v>
      </c>
      <c r="F104" s="63">
        <v>71.87</v>
      </c>
    </row>
    <row r="105" spans="1:6" x14ac:dyDescent="0.25">
      <c r="A105" s="16">
        <v>1966219</v>
      </c>
      <c r="B105" s="17" t="s">
        <v>60</v>
      </c>
      <c r="C105" s="12" t="s">
        <v>260</v>
      </c>
      <c r="D105" s="18" t="s">
        <v>376</v>
      </c>
      <c r="E105" s="5" t="s">
        <v>441</v>
      </c>
      <c r="F105" s="63">
        <f>14.87/500</f>
        <v>2.9739999999999999E-2</v>
      </c>
    </row>
    <row r="106" spans="1:6" x14ac:dyDescent="0.25">
      <c r="A106" s="10">
        <v>2245126</v>
      </c>
      <c r="B106" s="5" t="s">
        <v>61</v>
      </c>
      <c r="C106" s="12" t="s">
        <v>261</v>
      </c>
      <c r="D106" s="20" t="s">
        <v>377</v>
      </c>
      <c r="E106" s="5" t="s">
        <v>442</v>
      </c>
      <c r="F106" s="65">
        <v>105.07</v>
      </c>
    </row>
    <row r="107" spans="1:6" x14ac:dyDescent="0.25">
      <c r="A107" s="10">
        <v>2245127</v>
      </c>
      <c r="B107" s="5" t="s">
        <v>62</v>
      </c>
      <c r="C107" s="12" t="s">
        <v>262</v>
      </c>
      <c r="D107" s="20" t="s">
        <v>377</v>
      </c>
      <c r="E107" s="5" t="s">
        <v>442</v>
      </c>
      <c r="F107" s="65">
        <v>149.16</v>
      </c>
    </row>
    <row r="108" spans="1:6" x14ac:dyDescent="0.25">
      <c r="A108" s="10">
        <v>2240835</v>
      </c>
      <c r="B108" s="5" t="s">
        <v>63</v>
      </c>
      <c r="C108" s="12" t="s">
        <v>263</v>
      </c>
      <c r="D108" s="20" t="s">
        <v>378</v>
      </c>
      <c r="E108" s="5" t="s">
        <v>442</v>
      </c>
      <c r="F108" s="65">
        <v>87.77</v>
      </c>
    </row>
    <row r="109" spans="1:6" x14ac:dyDescent="0.25">
      <c r="A109" s="10">
        <v>2240836</v>
      </c>
      <c r="B109" s="5" t="s">
        <v>63</v>
      </c>
      <c r="C109" s="12" t="s">
        <v>264</v>
      </c>
      <c r="D109" s="20" t="s">
        <v>378</v>
      </c>
      <c r="E109" s="5" t="s">
        <v>442</v>
      </c>
      <c r="F109" s="65">
        <v>105.07</v>
      </c>
    </row>
    <row r="110" spans="1:6" x14ac:dyDescent="0.25">
      <c r="A110" s="10">
        <v>2240837</v>
      </c>
      <c r="B110" s="5" t="s">
        <v>63</v>
      </c>
      <c r="C110" s="12" t="s">
        <v>265</v>
      </c>
      <c r="D110" s="20" t="s">
        <v>378</v>
      </c>
      <c r="E110" s="5" t="s">
        <v>442</v>
      </c>
      <c r="F110" s="65">
        <v>149.16</v>
      </c>
    </row>
    <row r="111" spans="1:6" x14ac:dyDescent="0.25">
      <c r="A111" s="10">
        <v>2418401</v>
      </c>
      <c r="B111" s="5" t="s">
        <v>64</v>
      </c>
      <c r="C111" s="12" t="s">
        <v>266</v>
      </c>
      <c r="D111" s="20" t="s">
        <v>379</v>
      </c>
      <c r="E111" s="5" t="s">
        <v>442</v>
      </c>
      <c r="F111" s="67">
        <v>85.37</v>
      </c>
    </row>
    <row r="112" spans="1:6" x14ac:dyDescent="0.25">
      <c r="A112" s="10">
        <v>2446561</v>
      </c>
      <c r="B112" s="5" t="s">
        <v>65</v>
      </c>
      <c r="C112" s="12" t="s">
        <v>267</v>
      </c>
      <c r="D112" s="20" t="s">
        <v>379</v>
      </c>
      <c r="E112" s="5" t="s">
        <v>442</v>
      </c>
      <c r="F112" s="67">
        <v>40.1</v>
      </c>
    </row>
    <row r="113" spans="1:6" x14ac:dyDescent="0.25">
      <c r="A113" s="10">
        <v>2446588</v>
      </c>
      <c r="B113" s="5" t="s">
        <v>65</v>
      </c>
      <c r="C113" s="12" t="s">
        <v>268</v>
      </c>
      <c r="D113" s="20" t="s">
        <v>379</v>
      </c>
      <c r="E113" s="5" t="s">
        <v>442</v>
      </c>
      <c r="F113" s="67">
        <v>80.2</v>
      </c>
    </row>
    <row r="114" spans="1:6" x14ac:dyDescent="0.25">
      <c r="A114" s="30">
        <v>2241112</v>
      </c>
      <c r="B114" s="5" t="s">
        <v>66</v>
      </c>
      <c r="C114" s="12" t="s">
        <v>194</v>
      </c>
      <c r="D114" s="20" t="s">
        <v>345</v>
      </c>
      <c r="E114" s="5" t="s">
        <v>442</v>
      </c>
      <c r="F114" s="63">
        <v>1.5112000000000001</v>
      </c>
    </row>
    <row r="115" spans="1:6" x14ac:dyDescent="0.25">
      <c r="A115" s="30">
        <v>2241113</v>
      </c>
      <c r="B115" s="5" t="s">
        <v>66</v>
      </c>
      <c r="C115" s="12" t="s">
        <v>207</v>
      </c>
      <c r="D115" s="29" t="s">
        <v>345</v>
      </c>
      <c r="E115" s="5" t="s">
        <v>442</v>
      </c>
      <c r="F115" s="63">
        <v>2.3738999999999999</v>
      </c>
    </row>
    <row r="116" spans="1:6" ht="15.75" x14ac:dyDescent="0.25">
      <c r="A116" s="30">
        <v>2241114</v>
      </c>
      <c r="B116" s="5" t="s">
        <v>66</v>
      </c>
      <c r="C116" s="12" t="s">
        <v>208</v>
      </c>
      <c r="D116" s="20" t="s">
        <v>345</v>
      </c>
      <c r="E116" s="5" t="s">
        <v>442</v>
      </c>
      <c r="F116" s="64">
        <v>3.3717000000000001</v>
      </c>
    </row>
    <row r="117" spans="1:6" x14ac:dyDescent="0.25">
      <c r="A117" s="10">
        <v>2247813</v>
      </c>
      <c r="B117" s="5" t="s">
        <v>67</v>
      </c>
      <c r="C117" s="12" t="s">
        <v>269</v>
      </c>
      <c r="D117" s="20" t="s">
        <v>351</v>
      </c>
      <c r="E117" s="5" t="s">
        <v>442</v>
      </c>
      <c r="F117" s="65">
        <v>1.7406999999999999</v>
      </c>
    </row>
    <row r="118" spans="1:6" x14ac:dyDescent="0.25">
      <c r="A118" s="10">
        <v>2408872</v>
      </c>
      <c r="B118" s="5" t="s">
        <v>68</v>
      </c>
      <c r="C118" s="12" t="s">
        <v>270</v>
      </c>
      <c r="D118" s="20" t="s">
        <v>379</v>
      </c>
      <c r="E118" s="5" t="s">
        <v>442</v>
      </c>
      <c r="F118" s="67">
        <v>86.63</v>
      </c>
    </row>
    <row r="119" spans="1:6" x14ac:dyDescent="0.25">
      <c r="A119" s="10">
        <v>2444186</v>
      </c>
      <c r="B119" s="5" t="s">
        <v>68</v>
      </c>
      <c r="C119" s="12" t="s">
        <v>271</v>
      </c>
      <c r="D119" s="20" t="s">
        <v>379</v>
      </c>
      <c r="E119" s="5" t="s">
        <v>442</v>
      </c>
      <c r="F119" s="67">
        <v>135.69</v>
      </c>
    </row>
    <row r="120" spans="1:6" x14ac:dyDescent="0.25">
      <c r="A120" s="10">
        <v>1916874</v>
      </c>
      <c r="B120" s="5" t="s">
        <v>69</v>
      </c>
      <c r="C120" s="19" t="s">
        <v>273</v>
      </c>
      <c r="D120" s="7" t="s">
        <v>376</v>
      </c>
      <c r="E120" s="5" t="s">
        <v>442</v>
      </c>
      <c r="F120" s="65">
        <v>0.21099999999999999</v>
      </c>
    </row>
    <row r="121" spans="1:6" x14ac:dyDescent="0.25">
      <c r="A121" s="10">
        <v>1916858</v>
      </c>
      <c r="B121" s="5" t="s">
        <v>69</v>
      </c>
      <c r="C121" s="31" t="s">
        <v>272</v>
      </c>
      <c r="D121" s="7" t="s">
        <v>345</v>
      </c>
      <c r="E121" s="5" t="s">
        <v>442</v>
      </c>
      <c r="F121" s="65">
        <v>1.5595000000000001</v>
      </c>
    </row>
    <row r="122" spans="1:6" x14ac:dyDescent="0.25">
      <c r="A122" s="10">
        <v>2238831</v>
      </c>
      <c r="B122" s="5" t="s">
        <v>70</v>
      </c>
      <c r="C122" s="12" t="s">
        <v>275</v>
      </c>
      <c r="D122" s="20" t="s">
        <v>380</v>
      </c>
      <c r="E122" s="5" t="s">
        <v>442</v>
      </c>
      <c r="F122" s="65">
        <v>0.15140000000000001</v>
      </c>
    </row>
    <row r="123" spans="1:6" x14ac:dyDescent="0.25">
      <c r="A123" s="10">
        <v>2238830</v>
      </c>
      <c r="B123" s="5" t="s">
        <v>70</v>
      </c>
      <c r="C123" s="12" t="s">
        <v>274</v>
      </c>
      <c r="D123" s="20" t="s">
        <v>380</v>
      </c>
      <c r="E123" s="5" t="s">
        <v>442</v>
      </c>
      <c r="F123" s="65">
        <v>0.29499999999999998</v>
      </c>
    </row>
    <row r="124" spans="1:6" x14ac:dyDescent="0.25">
      <c r="A124" s="10">
        <v>2230845</v>
      </c>
      <c r="B124" s="5" t="s">
        <v>54</v>
      </c>
      <c r="C124" s="12" t="s">
        <v>269</v>
      </c>
      <c r="D124" s="29" t="s">
        <v>350</v>
      </c>
      <c r="E124" s="5" t="s">
        <v>442</v>
      </c>
      <c r="F124" s="63">
        <v>19.739999999999998</v>
      </c>
    </row>
    <row r="125" spans="1:6" ht="15.75" x14ac:dyDescent="0.25">
      <c r="A125" s="10">
        <v>2237246</v>
      </c>
      <c r="B125" s="32" t="s">
        <v>71</v>
      </c>
      <c r="C125" s="12" t="s">
        <v>276</v>
      </c>
      <c r="D125" s="32" t="s">
        <v>381</v>
      </c>
      <c r="E125" s="5" t="s">
        <v>442</v>
      </c>
      <c r="F125" s="65">
        <v>45.02</v>
      </c>
    </row>
    <row r="126" spans="1:6" x14ac:dyDescent="0.25">
      <c r="A126" s="10">
        <v>2237247</v>
      </c>
      <c r="B126" s="5" t="s">
        <v>71</v>
      </c>
      <c r="C126" s="12" t="s">
        <v>277</v>
      </c>
      <c r="D126" s="20" t="s">
        <v>381</v>
      </c>
      <c r="E126" s="5" t="s">
        <v>442</v>
      </c>
      <c r="F126" s="65">
        <v>70.03</v>
      </c>
    </row>
    <row r="127" spans="1:6" x14ac:dyDescent="0.25">
      <c r="A127" s="10">
        <v>2244291</v>
      </c>
      <c r="B127" s="5" t="s">
        <v>72</v>
      </c>
      <c r="C127" s="12" t="s">
        <v>259</v>
      </c>
      <c r="D127" s="20" t="s">
        <v>377</v>
      </c>
      <c r="E127" s="5" t="s">
        <v>442</v>
      </c>
      <c r="F127" s="65">
        <v>26.1</v>
      </c>
    </row>
    <row r="128" spans="1:6" x14ac:dyDescent="0.25">
      <c r="A128" s="10">
        <v>2244292</v>
      </c>
      <c r="B128" s="5" t="s">
        <v>72</v>
      </c>
      <c r="C128" s="12" t="s">
        <v>278</v>
      </c>
      <c r="D128" s="33" t="s">
        <v>377</v>
      </c>
      <c r="E128" s="5" t="s">
        <v>442</v>
      </c>
      <c r="F128" s="65">
        <v>45.02</v>
      </c>
    </row>
    <row r="129" spans="1:6" x14ac:dyDescent="0.25">
      <c r="A129" s="10">
        <v>2244293</v>
      </c>
      <c r="B129" s="5" t="s">
        <v>72</v>
      </c>
      <c r="C129" s="12" t="s">
        <v>279</v>
      </c>
      <c r="D129" s="20" t="s">
        <v>377</v>
      </c>
      <c r="E129" s="5" t="s">
        <v>442</v>
      </c>
      <c r="F129" s="65">
        <v>90.04</v>
      </c>
    </row>
    <row r="130" spans="1:6" x14ac:dyDescent="0.25">
      <c r="A130" s="10">
        <v>2239193</v>
      </c>
      <c r="B130" s="5" t="s">
        <v>73</v>
      </c>
      <c r="C130" s="12" t="s">
        <v>237</v>
      </c>
      <c r="D130" s="20" t="s">
        <v>345</v>
      </c>
      <c r="E130" s="5" t="s">
        <v>442</v>
      </c>
      <c r="F130" s="65">
        <v>5.0782999999999996</v>
      </c>
    </row>
    <row r="131" spans="1:6" x14ac:dyDescent="0.25">
      <c r="A131" s="10">
        <v>2230420</v>
      </c>
      <c r="B131" s="5" t="s">
        <v>55</v>
      </c>
      <c r="C131" s="12" t="s">
        <v>280</v>
      </c>
      <c r="D131" s="20" t="s">
        <v>382</v>
      </c>
      <c r="E131" s="5" t="s">
        <v>442</v>
      </c>
      <c r="F131" s="63">
        <v>16.574999999999999</v>
      </c>
    </row>
    <row r="132" spans="1:6" x14ac:dyDescent="0.25">
      <c r="A132" s="10">
        <v>2212153</v>
      </c>
      <c r="B132" s="5" t="s">
        <v>74</v>
      </c>
      <c r="C132" s="12" t="s">
        <v>200</v>
      </c>
      <c r="D132" s="29" t="s">
        <v>345</v>
      </c>
      <c r="E132" s="5" t="s">
        <v>442</v>
      </c>
      <c r="F132" s="63">
        <v>16.238299999999999</v>
      </c>
    </row>
    <row r="133" spans="1:6" x14ac:dyDescent="0.25">
      <c r="A133" s="10">
        <v>2212161</v>
      </c>
      <c r="B133" s="5" t="s">
        <v>74</v>
      </c>
      <c r="C133" s="12" t="s">
        <v>237</v>
      </c>
      <c r="D133" s="20" t="s">
        <v>345</v>
      </c>
      <c r="E133" s="5" t="s">
        <v>442</v>
      </c>
      <c r="F133" s="63">
        <v>17.888300000000001</v>
      </c>
    </row>
    <row r="134" spans="1:6" ht="15.75" x14ac:dyDescent="0.25">
      <c r="A134" s="10">
        <v>2142082</v>
      </c>
      <c r="B134" s="32" t="s">
        <v>56</v>
      </c>
      <c r="C134" s="12" t="s">
        <v>253</v>
      </c>
      <c r="D134" s="34" t="s">
        <v>345</v>
      </c>
      <c r="E134" s="5" t="s">
        <v>442</v>
      </c>
      <c r="F134" s="65">
        <v>0.4219</v>
      </c>
    </row>
    <row r="135" spans="1:6" ht="15.75" x14ac:dyDescent="0.25">
      <c r="A135" s="10">
        <v>2142104</v>
      </c>
      <c r="B135" s="32" t="s">
        <v>56</v>
      </c>
      <c r="C135" s="12" t="s">
        <v>237</v>
      </c>
      <c r="D135" s="35" t="s">
        <v>345</v>
      </c>
      <c r="E135" s="5" t="s">
        <v>442</v>
      </c>
      <c r="F135" s="65">
        <v>1.6850000000000001</v>
      </c>
    </row>
    <row r="136" spans="1:6" ht="15.75" x14ac:dyDescent="0.25">
      <c r="A136" s="10">
        <v>2142112</v>
      </c>
      <c r="B136" s="32" t="s">
        <v>56</v>
      </c>
      <c r="C136" s="12" t="s">
        <v>281</v>
      </c>
      <c r="D136" s="32" t="s">
        <v>345</v>
      </c>
      <c r="E136" s="5" t="s">
        <v>442</v>
      </c>
      <c r="F136" s="65">
        <v>2.4832999999999998</v>
      </c>
    </row>
    <row r="137" spans="1:6" x14ac:dyDescent="0.25">
      <c r="A137" s="10">
        <v>2238151</v>
      </c>
      <c r="B137" s="5" t="s">
        <v>75</v>
      </c>
      <c r="C137" s="12" t="s">
        <v>282</v>
      </c>
      <c r="D137" s="7" t="s">
        <v>345</v>
      </c>
      <c r="E137" s="5" t="s">
        <v>442</v>
      </c>
      <c r="F137" s="65">
        <v>5.1233000000000004</v>
      </c>
    </row>
    <row r="138" spans="1:6" x14ac:dyDescent="0.25">
      <c r="A138" s="10">
        <v>2217422</v>
      </c>
      <c r="B138" s="5" t="s">
        <v>76</v>
      </c>
      <c r="C138" s="12" t="s">
        <v>283</v>
      </c>
      <c r="D138" s="20" t="s">
        <v>376</v>
      </c>
      <c r="E138" s="5" t="s">
        <v>442</v>
      </c>
      <c r="F138" s="65">
        <v>2.9407000000000001</v>
      </c>
    </row>
    <row r="139" spans="1:6" ht="15.75" x14ac:dyDescent="0.25">
      <c r="A139" s="10">
        <v>1919598</v>
      </c>
      <c r="B139" s="32" t="s">
        <v>77</v>
      </c>
      <c r="C139" s="12" t="s">
        <v>216</v>
      </c>
      <c r="D139" s="34" t="s">
        <v>345</v>
      </c>
      <c r="E139" s="5" t="s">
        <v>442</v>
      </c>
      <c r="F139" s="68">
        <v>0.41959999999999997</v>
      </c>
    </row>
    <row r="140" spans="1:6" ht="15.75" x14ac:dyDescent="0.25">
      <c r="A140" s="10">
        <v>1940481</v>
      </c>
      <c r="B140" s="32" t="s">
        <v>78</v>
      </c>
      <c r="C140" s="12" t="s">
        <v>236</v>
      </c>
      <c r="D140" s="34" t="s">
        <v>345</v>
      </c>
      <c r="E140" s="5" t="s">
        <v>442</v>
      </c>
      <c r="F140" s="65">
        <v>1.9537</v>
      </c>
    </row>
    <row r="141" spans="1:6" ht="15.75" x14ac:dyDescent="0.25">
      <c r="A141" s="10">
        <v>1940473</v>
      </c>
      <c r="B141" s="32" t="s">
        <v>78</v>
      </c>
      <c r="C141" s="12" t="s">
        <v>190</v>
      </c>
      <c r="D141" s="34" t="s">
        <v>345</v>
      </c>
      <c r="E141" s="5" t="s">
        <v>442</v>
      </c>
      <c r="F141" s="65">
        <v>2.0752999999999999</v>
      </c>
    </row>
    <row r="142" spans="1:6" x14ac:dyDescent="0.25">
      <c r="A142" s="10">
        <v>2240863</v>
      </c>
      <c r="B142" s="5" t="s">
        <v>79</v>
      </c>
      <c r="C142" s="12" t="s">
        <v>215</v>
      </c>
      <c r="D142" s="20" t="s">
        <v>383</v>
      </c>
      <c r="E142" s="5" t="s">
        <v>442</v>
      </c>
      <c r="F142" s="65">
        <v>38.44</v>
      </c>
    </row>
    <row r="143" spans="1:6" ht="15.75" x14ac:dyDescent="0.25">
      <c r="A143" s="10">
        <v>2231129</v>
      </c>
      <c r="B143" s="32" t="s">
        <v>80</v>
      </c>
      <c r="C143" s="12" t="s">
        <v>284</v>
      </c>
      <c r="D143" s="32" t="s">
        <v>381</v>
      </c>
      <c r="E143" s="5" t="s">
        <v>442</v>
      </c>
      <c r="F143" s="65">
        <v>62.13</v>
      </c>
    </row>
    <row r="144" spans="1:6" x14ac:dyDescent="0.25">
      <c r="A144" s="10">
        <v>2219492</v>
      </c>
      <c r="B144" s="5" t="s">
        <v>81</v>
      </c>
      <c r="C144" s="12" t="s">
        <v>225</v>
      </c>
      <c r="D144" s="20" t="s">
        <v>345</v>
      </c>
      <c r="E144" s="5" t="s">
        <v>442</v>
      </c>
      <c r="F144" s="65">
        <v>3.5640999999999998</v>
      </c>
    </row>
    <row r="145" spans="1:6" ht="15.75" x14ac:dyDescent="0.25">
      <c r="A145" s="10">
        <v>2213486</v>
      </c>
      <c r="B145" s="32" t="s">
        <v>82</v>
      </c>
      <c r="C145" s="13" t="s">
        <v>285</v>
      </c>
      <c r="D145" s="32" t="s">
        <v>384</v>
      </c>
      <c r="E145" s="5" t="s">
        <v>442</v>
      </c>
      <c r="F145" s="65">
        <v>2.4300000000000002</v>
      </c>
    </row>
    <row r="146" spans="1:6" ht="15.75" x14ac:dyDescent="0.25">
      <c r="A146" s="10">
        <v>2213419</v>
      </c>
      <c r="B146" s="32" t="s">
        <v>83</v>
      </c>
      <c r="C146" s="12" t="s">
        <v>286</v>
      </c>
      <c r="D146" s="32" t="s">
        <v>385</v>
      </c>
      <c r="E146" s="5" t="s">
        <v>442</v>
      </c>
      <c r="F146" s="65">
        <v>0.60899999999999999</v>
      </c>
    </row>
    <row r="147" spans="1:6" ht="15.75" x14ac:dyDescent="0.25">
      <c r="A147" s="10">
        <v>2213427</v>
      </c>
      <c r="B147" s="32" t="s">
        <v>83</v>
      </c>
      <c r="C147" s="12" t="s">
        <v>287</v>
      </c>
      <c r="D147" s="32" t="s">
        <v>385</v>
      </c>
      <c r="E147" s="5" t="s">
        <v>442</v>
      </c>
      <c r="F147" s="65">
        <v>0.71499999999999997</v>
      </c>
    </row>
    <row r="148" spans="1:6" x14ac:dyDescent="0.25">
      <c r="A148" s="4">
        <v>2463121</v>
      </c>
      <c r="B148" s="5" t="s">
        <v>84</v>
      </c>
      <c r="C148" s="12" t="s">
        <v>215</v>
      </c>
      <c r="D148" s="20" t="s">
        <v>345</v>
      </c>
      <c r="E148" s="5" t="s">
        <v>443</v>
      </c>
      <c r="F148" s="63">
        <v>102.0822</v>
      </c>
    </row>
    <row r="149" spans="1:6" x14ac:dyDescent="0.25">
      <c r="A149" s="4">
        <v>2463148</v>
      </c>
      <c r="B149" s="5" t="s">
        <v>84</v>
      </c>
      <c r="C149" s="12" t="s">
        <v>216</v>
      </c>
      <c r="D149" s="20" t="s">
        <v>345</v>
      </c>
      <c r="E149" s="5" t="s">
        <v>443</v>
      </c>
      <c r="F149" s="63">
        <v>102.0822</v>
      </c>
    </row>
    <row r="150" spans="1:6" ht="15.75" x14ac:dyDescent="0.25">
      <c r="A150" s="36">
        <v>2301482</v>
      </c>
      <c r="B150" s="5" t="s">
        <v>85</v>
      </c>
      <c r="C150" s="12" t="s">
        <v>190</v>
      </c>
      <c r="D150" s="24" t="s">
        <v>362</v>
      </c>
      <c r="E150" s="5" t="s">
        <v>444</v>
      </c>
      <c r="F150" s="69">
        <v>2.0764</v>
      </c>
    </row>
    <row r="151" spans="1:6" ht="15.75" x14ac:dyDescent="0.25">
      <c r="A151" s="36">
        <v>2301490</v>
      </c>
      <c r="B151" s="5" t="s">
        <v>85</v>
      </c>
      <c r="C151" s="12" t="s">
        <v>191</v>
      </c>
      <c r="D151" s="24" t="s">
        <v>362</v>
      </c>
      <c r="E151" s="5" t="s">
        <v>444</v>
      </c>
      <c r="F151" s="69">
        <v>4.2145999999999999</v>
      </c>
    </row>
    <row r="152" spans="1:6" x14ac:dyDescent="0.25">
      <c r="A152" s="37">
        <v>9857535</v>
      </c>
      <c r="B152" s="5" t="s">
        <v>86</v>
      </c>
      <c r="C152" s="12" t="s">
        <v>288</v>
      </c>
      <c r="D152" s="38" t="s">
        <v>386</v>
      </c>
      <c r="E152" s="5" t="s">
        <v>444</v>
      </c>
      <c r="F152" s="70">
        <v>942.11</v>
      </c>
    </row>
    <row r="153" spans="1:6" x14ac:dyDescent="0.25">
      <c r="A153" s="25">
        <v>2243297</v>
      </c>
      <c r="B153" s="17" t="s">
        <v>87</v>
      </c>
      <c r="C153" s="12" t="s">
        <v>289</v>
      </c>
      <c r="D153" s="18" t="s">
        <v>387</v>
      </c>
      <c r="E153" s="5" t="s">
        <v>444</v>
      </c>
      <c r="F153" s="66">
        <v>97.83</v>
      </c>
    </row>
    <row r="154" spans="1:6" x14ac:dyDescent="0.25">
      <c r="A154" s="25">
        <v>2262800</v>
      </c>
      <c r="B154" s="5" t="s">
        <v>88</v>
      </c>
      <c r="C154" s="12" t="s">
        <v>216</v>
      </c>
      <c r="D154" s="24" t="s">
        <v>351</v>
      </c>
      <c r="E154" s="5" t="s">
        <v>444</v>
      </c>
      <c r="F154" s="66">
        <v>3.0596000000000001</v>
      </c>
    </row>
    <row r="155" spans="1:6" x14ac:dyDescent="0.25">
      <c r="A155" s="25">
        <v>2262819</v>
      </c>
      <c r="B155" s="5" t="s">
        <v>88</v>
      </c>
      <c r="C155" s="12" t="s">
        <v>290</v>
      </c>
      <c r="D155" s="24" t="s">
        <v>351</v>
      </c>
      <c r="E155" s="5" t="s">
        <v>444</v>
      </c>
      <c r="F155" s="66">
        <v>3.4455</v>
      </c>
    </row>
    <row r="156" spans="1:6" x14ac:dyDescent="0.25">
      <c r="A156" s="25">
        <v>2262827</v>
      </c>
      <c r="B156" s="5" t="s">
        <v>88</v>
      </c>
      <c r="C156" s="12" t="s">
        <v>253</v>
      </c>
      <c r="D156" s="24" t="s">
        <v>351</v>
      </c>
      <c r="E156" s="5" t="s">
        <v>444</v>
      </c>
      <c r="F156" s="66">
        <v>3.8475000000000001</v>
      </c>
    </row>
    <row r="157" spans="1:6" x14ac:dyDescent="0.25">
      <c r="A157" s="25">
        <v>2262835</v>
      </c>
      <c r="B157" s="5" t="s">
        <v>88</v>
      </c>
      <c r="C157" s="12" t="s">
        <v>201</v>
      </c>
      <c r="D157" s="7" t="s">
        <v>351</v>
      </c>
      <c r="E157" s="5" t="s">
        <v>444</v>
      </c>
      <c r="F157" s="66">
        <v>4.4168000000000003</v>
      </c>
    </row>
    <row r="158" spans="1:6" x14ac:dyDescent="0.25">
      <c r="A158" s="25">
        <v>2262843</v>
      </c>
      <c r="B158" s="5" t="s">
        <v>88</v>
      </c>
      <c r="C158" s="12" t="s">
        <v>191</v>
      </c>
      <c r="D158" s="24" t="s">
        <v>351</v>
      </c>
      <c r="E158" s="5" t="s">
        <v>444</v>
      </c>
      <c r="F158" s="66">
        <v>4.8499999999999996</v>
      </c>
    </row>
    <row r="159" spans="1:6" x14ac:dyDescent="0.25">
      <c r="A159" s="39">
        <v>2455102</v>
      </c>
      <c r="B159" s="5" t="s">
        <v>89</v>
      </c>
      <c r="C159" s="12" t="s">
        <v>291</v>
      </c>
      <c r="D159" s="5" t="s">
        <v>388</v>
      </c>
      <c r="E159" s="5" t="s">
        <v>444</v>
      </c>
      <c r="F159" s="71">
        <v>1621.79</v>
      </c>
    </row>
    <row r="160" spans="1:6" x14ac:dyDescent="0.25">
      <c r="A160" s="39">
        <v>2455110</v>
      </c>
      <c r="B160" s="5" t="s">
        <v>89</v>
      </c>
      <c r="C160" s="12" t="s">
        <v>291</v>
      </c>
      <c r="D160" s="24" t="s">
        <v>342</v>
      </c>
      <c r="E160" s="5" t="s">
        <v>444</v>
      </c>
      <c r="F160" s="71">
        <v>1621.79</v>
      </c>
    </row>
    <row r="161" spans="1:6" x14ac:dyDescent="0.25">
      <c r="A161" s="25">
        <v>2229250</v>
      </c>
      <c r="B161" s="5" t="s">
        <v>90</v>
      </c>
      <c r="C161" s="12" t="s">
        <v>217</v>
      </c>
      <c r="D161" s="24" t="s">
        <v>345</v>
      </c>
      <c r="E161" s="5" t="s">
        <v>444</v>
      </c>
      <c r="F161" s="66">
        <v>2.1038999999999999</v>
      </c>
    </row>
    <row r="162" spans="1:6" x14ac:dyDescent="0.25">
      <c r="A162" s="25">
        <v>2229269</v>
      </c>
      <c r="B162" s="5" t="s">
        <v>90</v>
      </c>
      <c r="C162" s="12" t="s">
        <v>215</v>
      </c>
      <c r="D162" s="24" t="s">
        <v>345</v>
      </c>
      <c r="E162" s="5" t="s">
        <v>444</v>
      </c>
      <c r="F162" s="66">
        <v>4.1382000000000003</v>
      </c>
    </row>
    <row r="163" spans="1:6" x14ac:dyDescent="0.25">
      <c r="A163" s="25">
        <v>2229277</v>
      </c>
      <c r="B163" s="5" t="s">
        <v>90</v>
      </c>
      <c r="C163" s="12" t="s">
        <v>292</v>
      </c>
      <c r="D163" s="24" t="s">
        <v>345</v>
      </c>
      <c r="E163" s="5" t="s">
        <v>444</v>
      </c>
      <c r="F163" s="66">
        <v>6.2074999999999996</v>
      </c>
    </row>
    <row r="164" spans="1:6" x14ac:dyDescent="0.25">
      <c r="A164" s="25">
        <v>2229285</v>
      </c>
      <c r="B164" s="5" t="s">
        <v>90</v>
      </c>
      <c r="C164" s="12" t="s">
        <v>216</v>
      </c>
      <c r="D164" s="24" t="s">
        <v>345</v>
      </c>
      <c r="E164" s="5" t="s">
        <v>444</v>
      </c>
      <c r="F164" s="66">
        <v>8.2767999999999997</v>
      </c>
    </row>
    <row r="165" spans="1:6" x14ac:dyDescent="0.25">
      <c r="A165" s="25">
        <v>2238850</v>
      </c>
      <c r="B165" s="5" t="s">
        <v>90</v>
      </c>
      <c r="C165" s="12" t="s">
        <v>293</v>
      </c>
      <c r="D165" s="24" t="s">
        <v>345</v>
      </c>
      <c r="E165" s="5" t="s">
        <v>444</v>
      </c>
      <c r="F165" s="66">
        <v>12.6264</v>
      </c>
    </row>
    <row r="166" spans="1:6" x14ac:dyDescent="0.25">
      <c r="A166" s="25">
        <v>2243086</v>
      </c>
      <c r="B166" s="5" t="s">
        <v>91</v>
      </c>
      <c r="C166" s="12" t="s">
        <v>215</v>
      </c>
      <c r="D166" s="24" t="s">
        <v>389</v>
      </c>
      <c r="E166" s="5" t="s">
        <v>444</v>
      </c>
      <c r="F166" s="66">
        <v>4.1154000000000002</v>
      </c>
    </row>
    <row r="167" spans="1:6" x14ac:dyDescent="0.25">
      <c r="A167" s="25">
        <v>2243087</v>
      </c>
      <c r="B167" s="5" t="s">
        <v>91</v>
      </c>
      <c r="C167" s="12" t="s">
        <v>216</v>
      </c>
      <c r="D167" s="24" t="s">
        <v>389</v>
      </c>
      <c r="E167" s="5" t="s">
        <v>444</v>
      </c>
      <c r="F167" s="66">
        <v>8.2235999999999994</v>
      </c>
    </row>
    <row r="168" spans="1:6" x14ac:dyDescent="0.25">
      <c r="A168" s="25">
        <v>2243088</v>
      </c>
      <c r="B168" s="5" t="s">
        <v>91</v>
      </c>
      <c r="C168" s="12" t="s">
        <v>293</v>
      </c>
      <c r="D168" s="24" t="s">
        <v>389</v>
      </c>
      <c r="E168" s="5" t="s">
        <v>444</v>
      </c>
      <c r="F168" s="66">
        <v>12.429600000000001</v>
      </c>
    </row>
    <row r="169" spans="1:6" x14ac:dyDescent="0.25">
      <c r="A169" s="16">
        <v>899356</v>
      </c>
      <c r="B169" s="17" t="s">
        <v>92</v>
      </c>
      <c r="C169" s="12" t="s">
        <v>281</v>
      </c>
      <c r="D169" s="18" t="s">
        <v>345</v>
      </c>
      <c r="E169" s="5" t="s">
        <v>445</v>
      </c>
      <c r="F169" s="63">
        <f>44.94/60</f>
        <v>0.749</v>
      </c>
    </row>
    <row r="170" spans="1:6" x14ac:dyDescent="0.25">
      <c r="A170" s="16">
        <v>2166747</v>
      </c>
      <c r="B170" s="17" t="s">
        <v>92</v>
      </c>
      <c r="C170" s="12" t="s">
        <v>294</v>
      </c>
      <c r="D170" s="18" t="s">
        <v>345</v>
      </c>
      <c r="E170" s="5" t="s">
        <v>445</v>
      </c>
      <c r="F170" s="63">
        <f>88.26/60</f>
        <v>1.4710000000000001</v>
      </c>
    </row>
    <row r="171" spans="1:6" ht="15.75" x14ac:dyDescent="0.25">
      <c r="A171" s="10">
        <v>2243595</v>
      </c>
      <c r="B171" s="5" t="s">
        <v>93</v>
      </c>
      <c r="C171" s="12" t="s">
        <v>221</v>
      </c>
      <c r="D171" s="7" t="s">
        <v>381</v>
      </c>
      <c r="E171" s="5" t="s">
        <v>446</v>
      </c>
      <c r="F171" s="64">
        <v>38.840000000000003</v>
      </c>
    </row>
    <row r="172" spans="1:6" ht="15.75" x14ac:dyDescent="0.25">
      <c r="A172" s="10">
        <v>2243596</v>
      </c>
      <c r="B172" s="5" t="s">
        <v>93</v>
      </c>
      <c r="C172" s="12" t="s">
        <v>222</v>
      </c>
      <c r="D172" s="7" t="s">
        <v>390</v>
      </c>
      <c r="E172" s="5" t="s">
        <v>446</v>
      </c>
      <c r="F172" s="64">
        <v>38.840000000000003</v>
      </c>
    </row>
    <row r="173" spans="1:6" ht="15.75" x14ac:dyDescent="0.25">
      <c r="A173" s="10">
        <v>9857431</v>
      </c>
      <c r="B173" s="5" t="s">
        <v>93</v>
      </c>
      <c r="C173" s="12" t="s">
        <v>222</v>
      </c>
      <c r="D173" s="7" t="s">
        <v>381</v>
      </c>
      <c r="E173" s="5" t="s">
        <v>446</v>
      </c>
      <c r="F173" s="64">
        <v>77.66</v>
      </c>
    </row>
    <row r="174" spans="1:6" x14ac:dyDescent="0.25">
      <c r="A174" s="10">
        <v>2374803</v>
      </c>
      <c r="B174" s="5" t="s">
        <v>94</v>
      </c>
      <c r="C174" s="12" t="s">
        <v>215</v>
      </c>
      <c r="D174" s="7" t="s">
        <v>391</v>
      </c>
      <c r="E174" s="5" t="s">
        <v>446</v>
      </c>
      <c r="F174" s="63">
        <v>1.5751999999999999</v>
      </c>
    </row>
    <row r="175" spans="1:6" x14ac:dyDescent="0.25">
      <c r="A175" s="10">
        <v>2374811</v>
      </c>
      <c r="B175" s="5" t="s">
        <v>94</v>
      </c>
      <c r="C175" s="12" t="s">
        <v>216</v>
      </c>
      <c r="D175" s="7" t="s">
        <v>391</v>
      </c>
      <c r="E175" s="5" t="s">
        <v>446</v>
      </c>
      <c r="F175" s="63">
        <v>1.5751999999999999</v>
      </c>
    </row>
    <row r="176" spans="1:6" x14ac:dyDescent="0.25">
      <c r="A176" s="40">
        <v>2361760</v>
      </c>
      <c r="B176" s="17" t="s">
        <v>95</v>
      </c>
      <c r="C176" s="12" t="s">
        <v>295</v>
      </c>
      <c r="D176" s="18" t="s">
        <v>392</v>
      </c>
      <c r="E176" s="5" t="s">
        <v>446</v>
      </c>
      <c r="F176" s="66">
        <v>118.58</v>
      </c>
    </row>
    <row r="177" spans="1:6" x14ac:dyDescent="0.25">
      <c r="A177" s="40">
        <v>2457989</v>
      </c>
      <c r="B177" s="17" t="s">
        <v>96</v>
      </c>
      <c r="C177" s="12" t="s">
        <v>296</v>
      </c>
      <c r="D177" s="18" t="s">
        <v>351</v>
      </c>
      <c r="E177" s="5" t="s">
        <v>447</v>
      </c>
      <c r="F177" s="66">
        <v>2.0785</v>
      </c>
    </row>
    <row r="178" spans="1:6" x14ac:dyDescent="0.25">
      <c r="A178" s="16">
        <v>2333619</v>
      </c>
      <c r="B178" s="5" t="s">
        <v>97</v>
      </c>
      <c r="C178" s="12" t="s">
        <v>289</v>
      </c>
      <c r="D178" s="41" t="s">
        <v>387</v>
      </c>
      <c r="E178" s="5" t="s">
        <v>448</v>
      </c>
      <c r="F178" s="63">
        <v>96.3</v>
      </c>
    </row>
    <row r="179" spans="1:6" x14ac:dyDescent="0.25">
      <c r="A179" s="16">
        <v>2333627</v>
      </c>
      <c r="B179" s="42" t="s">
        <v>98</v>
      </c>
      <c r="C179" s="12" t="s">
        <v>289</v>
      </c>
      <c r="D179" s="27" t="s">
        <v>393</v>
      </c>
      <c r="E179" s="5" t="s">
        <v>448</v>
      </c>
      <c r="F179" s="63">
        <v>96.3</v>
      </c>
    </row>
    <row r="180" spans="1:6" x14ac:dyDescent="0.25">
      <c r="A180" s="16">
        <v>2471477</v>
      </c>
      <c r="B180" s="17" t="s">
        <v>99</v>
      </c>
      <c r="C180" s="12" t="s">
        <v>297</v>
      </c>
      <c r="D180" s="17" t="s">
        <v>395</v>
      </c>
      <c r="E180" s="5" t="s">
        <v>448</v>
      </c>
      <c r="F180" s="61">
        <v>198.76</v>
      </c>
    </row>
    <row r="181" spans="1:6" x14ac:dyDescent="0.25">
      <c r="A181" s="16">
        <v>2471469</v>
      </c>
      <c r="B181" s="17" t="s">
        <v>99</v>
      </c>
      <c r="C181" s="12" t="s">
        <v>297</v>
      </c>
      <c r="D181" s="17" t="s">
        <v>394</v>
      </c>
      <c r="E181" s="5" t="s">
        <v>448</v>
      </c>
      <c r="F181" s="61">
        <v>198.76</v>
      </c>
    </row>
    <row r="182" spans="1:6" ht="15.75" x14ac:dyDescent="0.25">
      <c r="A182" s="16">
        <v>2325462</v>
      </c>
      <c r="B182" s="17" t="s">
        <v>100</v>
      </c>
      <c r="C182" s="12" t="s">
        <v>298</v>
      </c>
      <c r="D182" s="17" t="s">
        <v>396</v>
      </c>
      <c r="E182" s="43" t="s">
        <v>448</v>
      </c>
      <c r="F182" s="61">
        <v>4.2289000000000003</v>
      </c>
    </row>
    <row r="183" spans="1:6" ht="15.75" x14ac:dyDescent="0.25">
      <c r="A183" s="16">
        <v>2060884</v>
      </c>
      <c r="B183" s="32" t="s">
        <v>101</v>
      </c>
      <c r="C183" s="12" t="s">
        <v>299</v>
      </c>
      <c r="D183" s="35" t="s">
        <v>397</v>
      </c>
      <c r="E183" s="5" t="s">
        <v>449</v>
      </c>
      <c r="F183" s="63">
        <v>13.0329</v>
      </c>
    </row>
    <row r="184" spans="1:6" ht="15.75" x14ac:dyDescent="0.25">
      <c r="A184" s="16">
        <v>1947958</v>
      </c>
      <c r="B184" s="32" t="s">
        <v>102</v>
      </c>
      <c r="C184" s="12" t="s">
        <v>216</v>
      </c>
      <c r="D184" s="35" t="s">
        <v>345</v>
      </c>
      <c r="E184" s="5" t="s">
        <v>449</v>
      </c>
      <c r="F184" s="63">
        <v>0.36530000000000001</v>
      </c>
    </row>
    <row r="185" spans="1:6" ht="15.75" x14ac:dyDescent="0.25">
      <c r="A185" s="16">
        <v>1947931</v>
      </c>
      <c r="B185" s="32" t="s">
        <v>102</v>
      </c>
      <c r="C185" s="12" t="s">
        <v>253</v>
      </c>
      <c r="D185" s="35" t="s">
        <v>345</v>
      </c>
      <c r="E185" s="5" t="s">
        <v>449</v>
      </c>
      <c r="F185" s="63">
        <v>0.59160000000000001</v>
      </c>
    </row>
    <row r="186" spans="1:6" ht="15.75" x14ac:dyDescent="0.25">
      <c r="A186" s="16">
        <v>1947923</v>
      </c>
      <c r="B186" s="32" t="s">
        <v>102</v>
      </c>
      <c r="C186" s="12" t="s">
        <v>200</v>
      </c>
      <c r="D186" s="35" t="s">
        <v>345</v>
      </c>
      <c r="E186" s="5" t="s">
        <v>449</v>
      </c>
      <c r="F186" s="63">
        <v>0.77910000000000001</v>
      </c>
    </row>
    <row r="187" spans="1:6" ht="15.75" x14ac:dyDescent="0.25">
      <c r="A187" s="16">
        <v>2086026</v>
      </c>
      <c r="B187" s="32" t="s">
        <v>103</v>
      </c>
      <c r="C187" s="12" t="s">
        <v>197</v>
      </c>
      <c r="D187" s="35" t="s">
        <v>345</v>
      </c>
      <c r="E187" s="5" t="s">
        <v>449</v>
      </c>
      <c r="F187" s="63">
        <v>0.3584</v>
      </c>
    </row>
    <row r="188" spans="1:6" x14ac:dyDescent="0.25">
      <c r="A188" s="16">
        <v>2437333</v>
      </c>
      <c r="B188" s="42" t="s">
        <v>104</v>
      </c>
      <c r="C188" s="12" t="s">
        <v>293</v>
      </c>
      <c r="D188" s="44" t="s">
        <v>345</v>
      </c>
      <c r="E188" s="5" t="s">
        <v>449</v>
      </c>
      <c r="F188" s="63">
        <v>153.11580000000001</v>
      </c>
    </row>
    <row r="189" spans="1:6" x14ac:dyDescent="0.25">
      <c r="A189" s="16">
        <v>2437341</v>
      </c>
      <c r="B189" s="5" t="s">
        <v>104</v>
      </c>
      <c r="C189" s="12" t="s">
        <v>300</v>
      </c>
      <c r="D189" s="7" t="s">
        <v>345</v>
      </c>
      <c r="E189" s="5" t="s">
        <v>449</v>
      </c>
      <c r="F189" s="63">
        <v>349.38470000000001</v>
      </c>
    </row>
    <row r="190" spans="1:6" x14ac:dyDescent="0.25">
      <c r="A190" s="16">
        <v>74454</v>
      </c>
      <c r="B190" s="17" t="s">
        <v>105</v>
      </c>
      <c r="C190" s="12" t="s">
        <v>301</v>
      </c>
      <c r="D190" s="45" t="s">
        <v>398</v>
      </c>
      <c r="E190" s="5" t="s">
        <v>449</v>
      </c>
      <c r="F190" s="63">
        <v>1.9736</v>
      </c>
    </row>
    <row r="191" spans="1:6" x14ac:dyDescent="0.25">
      <c r="A191" s="16">
        <v>2240335</v>
      </c>
      <c r="B191" s="42" t="s">
        <v>106</v>
      </c>
      <c r="C191" s="12"/>
      <c r="D191" s="44" t="s">
        <v>399</v>
      </c>
      <c r="E191" s="5" t="s">
        <v>449</v>
      </c>
      <c r="F191" s="63">
        <v>20.62</v>
      </c>
    </row>
    <row r="192" spans="1:6" ht="15.75" x14ac:dyDescent="0.25">
      <c r="A192" s="16">
        <v>2459132</v>
      </c>
      <c r="B192" s="46" t="s">
        <v>107</v>
      </c>
      <c r="C192" s="12" t="s">
        <v>302</v>
      </c>
      <c r="D192" s="47" t="s">
        <v>400</v>
      </c>
      <c r="E192" s="5" t="s">
        <v>449</v>
      </c>
      <c r="F192" s="63">
        <v>44.7</v>
      </c>
    </row>
    <row r="193" spans="1:6" x14ac:dyDescent="0.25">
      <c r="A193" s="16">
        <v>511552</v>
      </c>
      <c r="B193" s="17" t="s">
        <v>108</v>
      </c>
      <c r="C193" s="12" t="s">
        <v>206</v>
      </c>
      <c r="D193" s="17" t="s">
        <v>345</v>
      </c>
      <c r="E193" s="5" t="s">
        <v>449</v>
      </c>
      <c r="F193" s="63">
        <v>0.83809999999999996</v>
      </c>
    </row>
    <row r="194" spans="1:6" x14ac:dyDescent="0.25">
      <c r="A194" s="16">
        <v>594652</v>
      </c>
      <c r="B194" s="17" t="s">
        <v>109</v>
      </c>
      <c r="C194" s="11" t="s">
        <v>215</v>
      </c>
      <c r="D194" s="48" t="s">
        <v>345</v>
      </c>
      <c r="E194" s="5" t="s">
        <v>449</v>
      </c>
      <c r="F194" s="63">
        <v>0.1144</v>
      </c>
    </row>
    <row r="195" spans="1:6" x14ac:dyDescent="0.25">
      <c r="A195" s="16">
        <v>594644</v>
      </c>
      <c r="B195" s="17" t="s">
        <v>109</v>
      </c>
      <c r="C195" s="19" t="s">
        <v>216</v>
      </c>
      <c r="D195" s="48" t="s">
        <v>345</v>
      </c>
      <c r="E195" s="5" t="s">
        <v>449</v>
      </c>
      <c r="F195" s="63">
        <v>0.1769</v>
      </c>
    </row>
    <row r="196" spans="1:6" x14ac:dyDescent="0.25">
      <c r="A196" s="16">
        <v>594636</v>
      </c>
      <c r="B196" s="17" t="s">
        <v>109</v>
      </c>
      <c r="C196" s="12" t="s">
        <v>253</v>
      </c>
      <c r="D196" s="17" t="s">
        <v>345</v>
      </c>
      <c r="E196" s="5" t="s">
        <v>449</v>
      </c>
      <c r="F196" s="63">
        <v>0.2341</v>
      </c>
    </row>
    <row r="197" spans="1:6" x14ac:dyDescent="0.25">
      <c r="A197" s="16">
        <v>675962</v>
      </c>
      <c r="B197" s="17" t="s">
        <v>109</v>
      </c>
      <c r="C197" s="12" t="s">
        <v>200</v>
      </c>
      <c r="D197" s="37" t="s">
        <v>345</v>
      </c>
      <c r="E197" s="5" t="s">
        <v>449</v>
      </c>
      <c r="F197" s="63">
        <v>0.3589</v>
      </c>
    </row>
    <row r="198" spans="1:6" ht="15.75" x14ac:dyDescent="0.25">
      <c r="A198" s="16">
        <v>2280248</v>
      </c>
      <c r="B198" s="32" t="s">
        <v>110</v>
      </c>
      <c r="C198" s="19">
        <v>0.01</v>
      </c>
      <c r="D198" s="49" t="s">
        <v>401</v>
      </c>
      <c r="E198" s="5" t="s">
        <v>449</v>
      </c>
      <c r="F198" s="63">
        <v>3.9487000000000001</v>
      </c>
    </row>
    <row r="199" spans="1:6" ht="15.75" x14ac:dyDescent="0.25">
      <c r="A199" s="16">
        <v>2230733</v>
      </c>
      <c r="B199" s="32" t="s">
        <v>111</v>
      </c>
      <c r="C199" s="12" t="s">
        <v>303</v>
      </c>
      <c r="D199" s="35" t="s">
        <v>374</v>
      </c>
      <c r="E199" s="5" t="s">
        <v>449</v>
      </c>
      <c r="F199" s="63">
        <v>0.75670000000000004</v>
      </c>
    </row>
    <row r="200" spans="1:6" ht="15.75" x14ac:dyDescent="0.25">
      <c r="A200" s="16">
        <v>2230734</v>
      </c>
      <c r="B200" s="32" t="s">
        <v>111</v>
      </c>
      <c r="C200" s="12" t="s">
        <v>304</v>
      </c>
      <c r="D200" s="50" t="s">
        <v>374</v>
      </c>
      <c r="E200" s="5" t="s">
        <v>449</v>
      </c>
      <c r="F200" s="63">
        <v>0.75670000000000004</v>
      </c>
    </row>
    <row r="201" spans="1:6" ht="15.75" x14ac:dyDescent="0.25">
      <c r="A201" s="16">
        <v>2168898</v>
      </c>
      <c r="B201" s="32" t="s">
        <v>112</v>
      </c>
      <c r="C201" s="12" t="s">
        <v>194</v>
      </c>
      <c r="D201" s="35" t="s">
        <v>402</v>
      </c>
      <c r="E201" s="5" t="s">
        <v>450</v>
      </c>
      <c r="F201" s="63">
        <v>86.61</v>
      </c>
    </row>
    <row r="202" spans="1:6" ht="15.75" x14ac:dyDescent="0.25">
      <c r="A202" s="16">
        <v>2238617</v>
      </c>
      <c r="B202" s="51" t="s">
        <v>113</v>
      </c>
      <c r="C202" s="51" t="s">
        <v>204</v>
      </c>
      <c r="D202" s="51" t="s">
        <v>345</v>
      </c>
      <c r="E202" s="51" t="s">
        <v>450</v>
      </c>
      <c r="F202" s="63">
        <v>2.1179000000000001</v>
      </c>
    </row>
    <row r="203" spans="1:6" x14ac:dyDescent="0.25">
      <c r="A203" s="16">
        <v>2248761</v>
      </c>
      <c r="B203" s="52" t="s">
        <v>113</v>
      </c>
      <c r="C203" s="52" t="s">
        <v>305</v>
      </c>
      <c r="D203" s="52" t="s">
        <v>345</v>
      </c>
      <c r="E203" s="52" t="s">
        <v>450</v>
      </c>
      <c r="F203" s="63">
        <v>5.3049999999999997</v>
      </c>
    </row>
    <row r="204" spans="1:6" ht="15.75" x14ac:dyDescent="0.25">
      <c r="A204" s="40">
        <v>2468735</v>
      </c>
      <c r="B204" s="46" t="s">
        <v>114</v>
      </c>
      <c r="C204" s="12" t="s">
        <v>306</v>
      </c>
      <c r="D204" s="47" t="s">
        <v>351</v>
      </c>
      <c r="E204" s="5" t="s">
        <v>451</v>
      </c>
      <c r="F204" s="66">
        <v>141.94999999999999</v>
      </c>
    </row>
    <row r="205" spans="1:6" x14ac:dyDescent="0.25">
      <c r="A205" s="40">
        <v>2277166</v>
      </c>
      <c r="B205" s="17" t="s">
        <v>115</v>
      </c>
      <c r="C205" s="12" t="s">
        <v>216</v>
      </c>
      <c r="D205" s="17" t="s">
        <v>403</v>
      </c>
      <c r="E205" s="5" t="s">
        <v>451</v>
      </c>
      <c r="F205" s="66">
        <v>0.80600000000000005</v>
      </c>
    </row>
    <row r="206" spans="1:6" x14ac:dyDescent="0.25">
      <c r="A206" s="40">
        <v>2277131</v>
      </c>
      <c r="B206" s="17" t="s">
        <v>115</v>
      </c>
      <c r="C206" s="12" t="s">
        <v>293</v>
      </c>
      <c r="D206" s="17" t="s">
        <v>403</v>
      </c>
      <c r="E206" s="5" t="s">
        <v>451</v>
      </c>
      <c r="F206" s="66">
        <v>1.155</v>
      </c>
    </row>
    <row r="207" spans="1:6" x14ac:dyDescent="0.25">
      <c r="A207" s="40">
        <v>2277158</v>
      </c>
      <c r="B207" s="17" t="s">
        <v>115</v>
      </c>
      <c r="C207" s="12" t="s">
        <v>236</v>
      </c>
      <c r="D207" s="17" t="s">
        <v>403</v>
      </c>
      <c r="E207" s="5" t="s">
        <v>451</v>
      </c>
      <c r="F207" s="66">
        <v>1.4890000000000001</v>
      </c>
    </row>
    <row r="208" spans="1:6" x14ac:dyDescent="0.25">
      <c r="A208" s="40">
        <v>2277174</v>
      </c>
      <c r="B208" s="17" t="s">
        <v>115</v>
      </c>
      <c r="C208" s="12" t="s">
        <v>190</v>
      </c>
      <c r="D208" s="17" t="s">
        <v>403</v>
      </c>
      <c r="E208" s="5" t="s">
        <v>451</v>
      </c>
      <c r="F208" s="66">
        <v>2.0459999999999998</v>
      </c>
    </row>
    <row r="209" spans="1:6" x14ac:dyDescent="0.25">
      <c r="A209" s="40">
        <v>2277182</v>
      </c>
      <c r="B209" s="17" t="s">
        <v>115</v>
      </c>
      <c r="C209" s="12" t="s">
        <v>201</v>
      </c>
      <c r="D209" s="17" t="s">
        <v>403</v>
      </c>
      <c r="E209" s="5" t="s">
        <v>451</v>
      </c>
      <c r="F209" s="66">
        <v>2.6059999999999999</v>
      </c>
    </row>
    <row r="210" spans="1:6" x14ac:dyDescent="0.25">
      <c r="A210" s="40">
        <v>2277190</v>
      </c>
      <c r="B210" s="17" t="s">
        <v>115</v>
      </c>
      <c r="C210" s="12" t="s">
        <v>200</v>
      </c>
      <c r="D210" s="17" t="s">
        <v>403</v>
      </c>
      <c r="E210" s="5" t="s">
        <v>451</v>
      </c>
      <c r="F210" s="66">
        <v>3.1619999999999999</v>
      </c>
    </row>
    <row r="211" spans="1:6" x14ac:dyDescent="0.25">
      <c r="A211" s="40">
        <v>2277204</v>
      </c>
      <c r="B211" s="17" t="s">
        <v>115</v>
      </c>
      <c r="C211" s="12" t="s">
        <v>191</v>
      </c>
      <c r="D211" s="17" t="s">
        <v>403</v>
      </c>
      <c r="E211" s="5" t="s">
        <v>451</v>
      </c>
      <c r="F211" s="66">
        <v>3.68</v>
      </c>
    </row>
    <row r="212" spans="1:6" x14ac:dyDescent="0.25">
      <c r="A212" s="40">
        <v>2277212</v>
      </c>
      <c r="B212" s="17" t="s">
        <v>115</v>
      </c>
      <c r="C212" s="12" t="s">
        <v>307</v>
      </c>
      <c r="D212" s="17" t="s">
        <v>403</v>
      </c>
      <c r="E212" s="5" t="s">
        <v>451</v>
      </c>
      <c r="F212" s="66">
        <v>4.851</v>
      </c>
    </row>
    <row r="213" spans="1:6" x14ac:dyDescent="0.25">
      <c r="A213" s="40">
        <v>2230302</v>
      </c>
      <c r="B213" s="53" t="s">
        <v>116</v>
      </c>
      <c r="C213" s="12" t="s">
        <v>200</v>
      </c>
      <c r="D213" s="54" t="s">
        <v>405</v>
      </c>
      <c r="E213" s="5" t="s">
        <v>451</v>
      </c>
      <c r="F213" s="66">
        <v>0.40300000000000002</v>
      </c>
    </row>
    <row r="214" spans="1:6" x14ac:dyDescent="0.25">
      <c r="A214" s="40">
        <v>2163748</v>
      </c>
      <c r="B214" s="17" t="s">
        <v>116</v>
      </c>
      <c r="C214" s="12" t="s">
        <v>237</v>
      </c>
      <c r="D214" s="17" t="s">
        <v>404</v>
      </c>
      <c r="E214" s="5" t="s">
        <v>451</v>
      </c>
      <c r="F214" s="66">
        <v>0.80600000000000005</v>
      </c>
    </row>
    <row r="215" spans="1:6" x14ac:dyDescent="0.25">
      <c r="A215" s="40">
        <v>2163780</v>
      </c>
      <c r="B215" s="17" t="s">
        <v>116</v>
      </c>
      <c r="C215" s="12" t="s">
        <v>281</v>
      </c>
      <c r="D215" s="17" t="s">
        <v>405</v>
      </c>
      <c r="E215" s="5" t="s">
        <v>451</v>
      </c>
      <c r="F215" s="66">
        <v>1.2090000000000001</v>
      </c>
    </row>
    <row r="216" spans="1:6" x14ac:dyDescent="0.25">
      <c r="A216" s="40">
        <v>2163799</v>
      </c>
      <c r="B216" s="17" t="s">
        <v>116</v>
      </c>
      <c r="C216" s="12" t="s">
        <v>238</v>
      </c>
      <c r="D216" s="17" t="s">
        <v>405</v>
      </c>
      <c r="E216" s="5" t="s">
        <v>451</v>
      </c>
      <c r="F216" s="66">
        <v>1.6120000000000001</v>
      </c>
    </row>
    <row r="217" spans="1:6" x14ac:dyDescent="0.25">
      <c r="A217" s="40">
        <v>2240113</v>
      </c>
      <c r="B217" s="53" t="s">
        <v>117</v>
      </c>
      <c r="C217" s="12" t="s">
        <v>308</v>
      </c>
      <c r="D217" s="48" t="s">
        <v>336</v>
      </c>
      <c r="E217" s="5" t="s">
        <v>451</v>
      </c>
      <c r="F217" s="66">
        <v>7.7249999999999996</v>
      </c>
    </row>
    <row r="218" spans="1:6" x14ac:dyDescent="0.25">
      <c r="A218" s="40">
        <v>2258692</v>
      </c>
      <c r="B218" s="17" t="s">
        <v>118</v>
      </c>
      <c r="C218" s="12" t="s">
        <v>308</v>
      </c>
      <c r="D218" s="17" t="s">
        <v>406</v>
      </c>
      <c r="E218" s="5" t="s">
        <v>451</v>
      </c>
      <c r="F218" s="66">
        <v>0.66700000000000004</v>
      </c>
    </row>
    <row r="219" spans="1:6" x14ac:dyDescent="0.25">
      <c r="A219" s="40">
        <v>2125323</v>
      </c>
      <c r="B219" s="17" t="s">
        <v>119</v>
      </c>
      <c r="C219" s="12" t="s">
        <v>309</v>
      </c>
      <c r="D219" s="18" t="s">
        <v>404</v>
      </c>
      <c r="E219" s="5" t="s">
        <v>451</v>
      </c>
      <c r="F219" s="66">
        <v>0.63300000000000001</v>
      </c>
    </row>
    <row r="220" spans="1:6" x14ac:dyDescent="0.25">
      <c r="A220" s="40">
        <v>2359502</v>
      </c>
      <c r="B220" s="17" t="s">
        <v>119</v>
      </c>
      <c r="C220" s="12" t="s">
        <v>311</v>
      </c>
      <c r="D220" s="17" t="s">
        <v>404</v>
      </c>
      <c r="E220" s="5" t="s">
        <v>451</v>
      </c>
      <c r="F220" s="66">
        <v>0.76400000000000001</v>
      </c>
    </row>
    <row r="221" spans="1:6" x14ac:dyDescent="0.25">
      <c r="A221" s="40">
        <v>2125331</v>
      </c>
      <c r="B221" s="17" t="s">
        <v>119</v>
      </c>
      <c r="C221" s="12" t="s">
        <v>240</v>
      </c>
      <c r="D221" s="17" t="s">
        <v>404</v>
      </c>
      <c r="E221" s="5" t="s">
        <v>451</v>
      </c>
      <c r="F221" s="66">
        <v>0.94799999999999995</v>
      </c>
    </row>
    <row r="222" spans="1:6" x14ac:dyDescent="0.25">
      <c r="A222" s="40">
        <v>2359510</v>
      </c>
      <c r="B222" s="17" t="s">
        <v>119</v>
      </c>
      <c r="C222" s="55" t="s">
        <v>312</v>
      </c>
      <c r="D222" s="17" t="s">
        <v>404</v>
      </c>
      <c r="E222" s="5" t="s">
        <v>451</v>
      </c>
      <c r="F222" s="66">
        <v>1.252</v>
      </c>
    </row>
    <row r="223" spans="1:6" x14ac:dyDescent="0.25">
      <c r="A223" s="40">
        <v>2125366</v>
      </c>
      <c r="B223" s="17" t="s">
        <v>119</v>
      </c>
      <c r="C223" s="12" t="s">
        <v>241</v>
      </c>
      <c r="D223" s="17" t="s">
        <v>404</v>
      </c>
      <c r="E223" s="5" t="s">
        <v>451</v>
      </c>
      <c r="F223" s="66">
        <v>1.6439999999999999</v>
      </c>
    </row>
    <row r="224" spans="1:6" x14ac:dyDescent="0.25">
      <c r="A224" s="40">
        <v>2243562</v>
      </c>
      <c r="B224" s="17" t="s">
        <v>119</v>
      </c>
      <c r="C224" s="12" t="s">
        <v>290</v>
      </c>
      <c r="D224" s="17" t="s">
        <v>404</v>
      </c>
      <c r="E224" s="5" t="s">
        <v>451</v>
      </c>
      <c r="F224" s="66">
        <v>2.3719999999999999</v>
      </c>
    </row>
    <row r="225" spans="1:6" x14ac:dyDescent="0.25">
      <c r="A225" s="40">
        <v>2125382</v>
      </c>
      <c r="B225" s="25" t="s">
        <v>119</v>
      </c>
      <c r="C225" s="12" t="s">
        <v>310</v>
      </c>
      <c r="D225" s="17" t="s">
        <v>404</v>
      </c>
      <c r="E225" s="5" t="s">
        <v>451</v>
      </c>
      <c r="F225" s="66">
        <v>3.44</v>
      </c>
    </row>
    <row r="226" spans="1:6" x14ac:dyDescent="0.25">
      <c r="A226" s="40">
        <v>2125390</v>
      </c>
      <c r="B226" s="17" t="s">
        <v>119</v>
      </c>
      <c r="C226" s="12" t="s">
        <v>190</v>
      </c>
      <c r="D226" s="17" t="s">
        <v>404</v>
      </c>
      <c r="E226" s="5" t="s">
        <v>451</v>
      </c>
      <c r="F226" s="66">
        <v>4.12</v>
      </c>
    </row>
    <row r="227" spans="1:6" x14ac:dyDescent="0.25">
      <c r="A227" s="40">
        <v>2015439</v>
      </c>
      <c r="B227" s="17" t="s">
        <v>120</v>
      </c>
      <c r="C227" s="12" t="s">
        <v>293</v>
      </c>
      <c r="D227" s="18" t="s">
        <v>407</v>
      </c>
      <c r="E227" s="5" t="s">
        <v>451</v>
      </c>
      <c r="F227" s="66">
        <v>0.80500000000000005</v>
      </c>
    </row>
    <row r="228" spans="1:6" x14ac:dyDescent="0.25">
      <c r="A228" s="40">
        <v>2014297</v>
      </c>
      <c r="B228" s="17" t="s">
        <v>120</v>
      </c>
      <c r="C228" s="12" t="s">
        <v>190</v>
      </c>
      <c r="D228" s="18" t="s">
        <v>407</v>
      </c>
      <c r="E228" s="5" t="s">
        <v>451</v>
      </c>
      <c r="F228" s="66">
        <v>1.2170000000000001</v>
      </c>
    </row>
    <row r="229" spans="1:6" x14ac:dyDescent="0.25">
      <c r="A229" s="40">
        <v>2014300</v>
      </c>
      <c r="B229" s="17" t="s">
        <v>120</v>
      </c>
      <c r="C229" s="12" t="s">
        <v>191</v>
      </c>
      <c r="D229" s="18" t="s">
        <v>407</v>
      </c>
      <c r="E229" s="5" t="s">
        <v>451</v>
      </c>
      <c r="F229" s="66">
        <v>2.1459999999999999</v>
      </c>
    </row>
    <row r="230" spans="1:6" x14ac:dyDescent="0.25">
      <c r="A230" s="40">
        <v>2014319</v>
      </c>
      <c r="B230" s="17" t="s">
        <v>120</v>
      </c>
      <c r="C230" s="12" t="s">
        <v>237</v>
      </c>
      <c r="D230" s="18" t="s">
        <v>407</v>
      </c>
      <c r="E230" s="5" t="s">
        <v>451</v>
      </c>
      <c r="F230" s="66">
        <v>3.266</v>
      </c>
    </row>
    <row r="231" spans="1:6" x14ac:dyDescent="0.25">
      <c r="A231" s="40">
        <v>2014327</v>
      </c>
      <c r="B231" s="17" t="s">
        <v>120</v>
      </c>
      <c r="C231" s="12" t="s">
        <v>238</v>
      </c>
      <c r="D231" s="18" t="s">
        <v>407</v>
      </c>
      <c r="E231" s="5" t="s">
        <v>451</v>
      </c>
      <c r="F231" s="66">
        <v>6.09</v>
      </c>
    </row>
    <row r="232" spans="1:6" x14ac:dyDescent="0.25">
      <c r="A232" s="40">
        <v>2014238</v>
      </c>
      <c r="B232" s="17" t="s">
        <v>121</v>
      </c>
      <c r="C232" s="12" t="s">
        <v>236</v>
      </c>
      <c r="D232" s="18" t="s">
        <v>345</v>
      </c>
      <c r="E232" s="5" t="s">
        <v>451</v>
      </c>
      <c r="F232" s="66">
        <v>0.376</v>
      </c>
    </row>
    <row r="233" spans="1:6" x14ac:dyDescent="0.25">
      <c r="A233" s="40">
        <v>2014254</v>
      </c>
      <c r="B233" s="17" t="s">
        <v>121</v>
      </c>
      <c r="C233" s="12" t="s">
        <v>190</v>
      </c>
      <c r="D233" s="18" t="s">
        <v>345</v>
      </c>
      <c r="E233" s="5" t="s">
        <v>451</v>
      </c>
      <c r="F233" s="66">
        <v>0.48199999999999998</v>
      </c>
    </row>
    <row r="234" spans="1:6" x14ac:dyDescent="0.25">
      <c r="A234" s="25">
        <v>2372525</v>
      </c>
      <c r="B234" s="17" t="s">
        <v>122</v>
      </c>
      <c r="C234" s="12" t="s">
        <v>216</v>
      </c>
      <c r="D234" s="17" t="s">
        <v>405</v>
      </c>
      <c r="E234" s="5" t="s">
        <v>451</v>
      </c>
      <c r="F234" s="66">
        <v>0.96699999999999997</v>
      </c>
    </row>
    <row r="235" spans="1:6" x14ac:dyDescent="0.25">
      <c r="A235" s="25">
        <v>9857408</v>
      </c>
      <c r="B235" s="17" t="s">
        <v>122</v>
      </c>
      <c r="C235" s="12" t="s">
        <v>216</v>
      </c>
      <c r="D235" s="17" t="s">
        <v>405</v>
      </c>
      <c r="E235" s="5" t="s">
        <v>451</v>
      </c>
      <c r="F235" s="66">
        <v>0.96699999999999997</v>
      </c>
    </row>
    <row r="236" spans="1:6" x14ac:dyDescent="0.25">
      <c r="A236" s="25">
        <v>2372533</v>
      </c>
      <c r="B236" s="17" t="s">
        <v>122</v>
      </c>
      <c r="C236" s="12" t="s">
        <v>293</v>
      </c>
      <c r="D236" s="17" t="s">
        <v>405</v>
      </c>
      <c r="E236" s="5" t="s">
        <v>451</v>
      </c>
      <c r="F236" s="66">
        <v>1.1679999999999999</v>
      </c>
    </row>
    <row r="237" spans="1:6" x14ac:dyDescent="0.25">
      <c r="A237" s="25">
        <v>9857409</v>
      </c>
      <c r="B237" s="17" t="s">
        <v>122</v>
      </c>
      <c r="C237" s="12" t="s">
        <v>293</v>
      </c>
      <c r="D237" s="17" t="s">
        <v>405</v>
      </c>
      <c r="E237" s="5" t="s">
        <v>451</v>
      </c>
      <c r="F237" s="66">
        <v>1.1679999999999999</v>
      </c>
    </row>
    <row r="238" spans="1:6" x14ac:dyDescent="0.25">
      <c r="A238" s="25">
        <v>2372797</v>
      </c>
      <c r="B238" s="17" t="s">
        <v>122</v>
      </c>
      <c r="C238" s="12" t="s">
        <v>236</v>
      </c>
      <c r="D238" s="17" t="s">
        <v>405</v>
      </c>
      <c r="E238" s="5" t="s">
        <v>451</v>
      </c>
      <c r="F238" s="66">
        <v>1.4490000000000001</v>
      </c>
    </row>
    <row r="239" spans="1:6" x14ac:dyDescent="0.25">
      <c r="A239" s="25">
        <v>9857410</v>
      </c>
      <c r="B239" s="45" t="s">
        <v>122</v>
      </c>
      <c r="C239" s="12" t="s">
        <v>236</v>
      </c>
      <c r="D239" s="45" t="s">
        <v>405</v>
      </c>
      <c r="E239" s="5" t="s">
        <v>451</v>
      </c>
      <c r="F239" s="66">
        <v>1.4490000000000001</v>
      </c>
    </row>
    <row r="240" spans="1:6" x14ac:dyDescent="0.25">
      <c r="A240" s="25">
        <v>2372541</v>
      </c>
      <c r="B240" s="17" t="s">
        <v>122</v>
      </c>
      <c r="C240" s="12" t="s">
        <v>190</v>
      </c>
      <c r="D240" s="17" t="s">
        <v>405</v>
      </c>
      <c r="E240" s="5" t="s">
        <v>451</v>
      </c>
      <c r="F240" s="66">
        <v>1.9179999999999999</v>
      </c>
    </row>
    <row r="241" spans="1:6" x14ac:dyDescent="0.25">
      <c r="A241" s="25">
        <v>9857411</v>
      </c>
      <c r="B241" s="45" t="s">
        <v>122</v>
      </c>
      <c r="C241" s="12" t="s">
        <v>190</v>
      </c>
      <c r="D241" s="45" t="s">
        <v>405</v>
      </c>
      <c r="E241" s="5" t="s">
        <v>451</v>
      </c>
      <c r="F241" s="66">
        <v>1.9179999999999999</v>
      </c>
    </row>
    <row r="242" spans="1:6" x14ac:dyDescent="0.25">
      <c r="A242" s="25">
        <v>2372568</v>
      </c>
      <c r="B242" s="17" t="s">
        <v>122</v>
      </c>
      <c r="C242" s="12" t="s">
        <v>201</v>
      </c>
      <c r="D242" s="17" t="s">
        <v>405</v>
      </c>
      <c r="E242" s="5" t="s">
        <v>451</v>
      </c>
      <c r="F242" s="66">
        <v>2.5030000000000001</v>
      </c>
    </row>
    <row r="243" spans="1:6" x14ac:dyDescent="0.25">
      <c r="A243" s="25">
        <v>9857412</v>
      </c>
      <c r="B243" s="45" t="s">
        <v>122</v>
      </c>
      <c r="C243" s="12" t="s">
        <v>201</v>
      </c>
      <c r="D243" s="45" t="s">
        <v>405</v>
      </c>
      <c r="E243" s="5" t="s">
        <v>451</v>
      </c>
      <c r="F243" s="66">
        <v>2.5030000000000001</v>
      </c>
    </row>
    <row r="244" spans="1:6" ht="15.75" x14ac:dyDescent="0.25">
      <c r="A244" s="25">
        <v>9857413</v>
      </c>
      <c r="B244" s="46" t="s">
        <v>122</v>
      </c>
      <c r="C244" s="12" t="s">
        <v>307</v>
      </c>
      <c r="D244" s="47" t="s">
        <v>405</v>
      </c>
      <c r="E244" s="5" t="s">
        <v>451</v>
      </c>
      <c r="F244" s="66">
        <v>4.6429999999999998</v>
      </c>
    </row>
    <row r="245" spans="1:6" x14ac:dyDescent="0.25">
      <c r="A245" s="40">
        <v>451207</v>
      </c>
      <c r="B245" s="17" t="s">
        <v>123</v>
      </c>
      <c r="C245" s="11">
        <v>5.0000000000000001E-3</v>
      </c>
      <c r="D245" s="18" t="s">
        <v>336</v>
      </c>
      <c r="E245" s="5" t="s">
        <v>451</v>
      </c>
      <c r="F245" s="66">
        <v>5.71</v>
      </c>
    </row>
    <row r="246" spans="1:6" x14ac:dyDescent="0.25">
      <c r="A246" s="40">
        <v>2171899</v>
      </c>
      <c r="B246" s="17" t="s">
        <v>124</v>
      </c>
      <c r="C246" s="11">
        <v>5.0000000000000001E-3</v>
      </c>
      <c r="D246" s="17" t="s">
        <v>408</v>
      </c>
      <c r="E246" s="5" t="s">
        <v>451</v>
      </c>
      <c r="F246" s="66">
        <v>7.3</v>
      </c>
    </row>
    <row r="247" spans="1:6" x14ac:dyDescent="0.25">
      <c r="A247" s="40">
        <v>2216205</v>
      </c>
      <c r="B247" s="17" t="s">
        <v>125</v>
      </c>
      <c r="C247" s="19">
        <v>0.02</v>
      </c>
      <c r="D247" s="48" t="s">
        <v>336</v>
      </c>
      <c r="E247" s="5" t="s">
        <v>451</v>
      </c>
      <c r="F247" s="66">
        <v>4.9000000000000004</v>
      </c>
    </row>
    <row r="248" spans="1:6" x14ac:dyDescent="0.25">
      <c r="A248" s="16">
        <v>2247694</v>
      </c>
      <c r="B248" s="5" t="s">
        <v>126</v>
      </c>
      <c r="C248" s="12" t="s">
        <v>286</v>
      </c>
      <c r="D248" s="7" t="s">
        <v>376</v>
      </c>
      <c r="E248" s="5" t="s">
        <v>452</v>
      </c>
      <c r="F248" s="63">
        <v>0.1258</v>
      </c>
    </row>
    <row r="249" spans="1:6" x14ac:dyDescent="0.25">
      <c r="A249" s="16">
        <v>2241377</v>
      </c>
      <c r="B249" s="5" t="s">
        <v>126</v>
      </c>
      <c r="C249" s="12" t="s">
        <v>302</v>
      </c>
      <c r="D249" s="7" t="s">
        <v>376</v>
      </c>
      <c r="E249" s="5" t="s">
        <v>452</v>
      </c>
      <c r="F249" s="63">
        <v>0.45450000000000002</v>
      </c>
    </row>
    <row r="250" spans="1:6" x14ac:dyDescent="0.25">
      <c r="A250" s="16">
        <v>2247698</v>
      </c>
      <c r="B250" s="5" t="s">
        <v>126</v>
      </c>
      <c r="C250" s="12" t="s">
        <v>206</v>
      </c>
      <c r="D250" s="7" t="s">
        <v>345</v>
      </c>
      <c r="E250" s="5" t="s">
        <v>452</v>
      </c>
      <c r="F250" s="63">
        <v>0.19289999999999999</v>
      </c>
    </row>
    <row r="251" spans="1:6" x14ac:dyDescent="0.25">
      <c r="A251" s="16">
        <v>2247699</v>
      </c>
      <c r="B251" s="5" t="s">
        <v>126</v>
      </c>
      <c r="C251" s="12" t="s">
        <v>215</v>
      </c>
      <c r="D251" s="7" t="s">
        <v>345</v>
      </c>
      <c r="E251" s="5" t="s">
        <v>452</v>
      </c>
      <c r="F251" s="63">
        <v>0.63629999999999998</v>
      </c>
    </row>
    <row r="252" spans="1:6" x14ac:dyDescent="0.25">
      <c r="A252" s="16">
        <v>2247700</v>
      </c>
      <c r="B252" s="5" t="s">
        <v>126</v>
      </c>
      <c r="C252" s="12" t="s">
        <v>216</v>
      </c>
      <c r="D252" s="7" t="s">
        <v>345</v>
      </c>
      <c r="E252" s="5" t="s">
        <v>452</v>
      </c>
      <c r="F252" s="63">
        <v>1.0541</v>
      </c>
    </row>
    <row r="253" spans="1:6" x14ac:dyDescent="0.25">
      <c r="A253" s="16">
        <v>2247701</v>
      </c>
      <c r="B253" s="5" t="s">
        <v>126</v>
      </c>
      <c r="C253" s="12" t="s">
        <v>253</v>
      </c>
      <c r="D253" s="7" t="s">
        <v>345</v>
      </c>
      <c r="E253" s="5" t="s">
        <v>452</v>
      </c>
      <c r="F253" s="63">
        <v>1.8541000000000001</v>
      </c>
    </row>
    <row r="254" spans="1:6" ht="15.75" x14ac:dyDescent="0.25">
      <c r="A254" s="16">
        <v>2221829</v>
      </c>
      <c r="B254" s="46" t="s">
        <v>127</v>
      </c>
      <c r="C254" s="12" t="s">
        <v>313</v>
      </c>
      <c r="D254" s="43" t="s">
        <v>351</v>
      </c>
      <c r="E254" s="5" t="s">
        <v>453</v>
      </c>
      <c r="F254" s="63">
        <f>24.69/30</f>
        <v>0.82300000000000006</v>
      </c>
    </row>
    <row r="255" spans="1:6" x14ac:dyDescent="0.25">
      <c r="A255" s="16">
        <v>2221837</v>
      </c>
      <c r="B255" s="5" t="s">
        <v>127</v>
      </c>
      <c r="C255" s="12" t="s">
        <v>217</v>
      </c>
      <c r="D255" s="7" t="s">
        <v>351</v>
      </c>
      <c r="E255" s="5" t="s">
        <v>453</v>
      </c>
      <c r="F255" s="63">
        <f>27.77/30</f>
        <v>0.92566666666666664</v>
      </c>
    </row>
    <row r="256" spans="1:6" x14ac:dyDescent="0.25">
      <c r="A256" s="16">
        <v>2221845</v>
      </c>
      <c r="B256" s="5" t="s">
        <v>127</v>
      </c>
      <c r="C256" s="12" t="s">
        <v>215</v>
      </c>
      <c r="D256" s="7" t="s">
        <v>351</v>
      </c>
      <c r="E256" s="5" t="s">
        <v>453</v>
      </c>
      <c r="F256" s="63">
        <f>28.5/30</f>
        <v>0.95</v>
      </c>
    </row>
    <row r="257" spans="1:6" x14ac:dyDescent="0.25">
      <c r="A257" s="16">
        <v>2221853</v>
      </c>
      <c r="B257" s="5" t="s">
        <v>127</v>
      </c>
      <c r="C257" s="12" t="s">
        <v>216</v>
      </c>
      <c r="D257" s="7" t="s">
        <v>351</v>
      </c>
      <c r="E257" s="5" t="s">
        <v>453</v>
      </c>
      <c r="F257" s="63">
        <f>36.61/30</f>
        <v>1.2203333333333333</v>
      </c>
    </row>
    <row r="258" spans="1:6" x14ac:dyDescent="0.25">
      <c r="A258" s="16">
        <v>2283131</v>
      </c>
      <c r="B258" s="5" t="s">
        <v>128</v>
      </c>
      <c r="C258" s="12" t="s">
        <v>314</v>
      </c>
      <c r="D258" s="7" t="s">
        <v>345</v>
      </c>
      <c r="E258" s="5" t="s">
        <v>453</v>
      </c>
      <c r="F258" s="63">
        <f>9.33/28</f>
        <v>0.33321428571428574</v>
      </c>
    </row>
    <row r="259" spans="1:6" x14ac:dyDescent="0.25">
      <c r="A259" s="16">
        <v>2283158</v>
      </c>
      <c r="B259" s="5" t="s">
        <v>128</v>
      </c>
      <c r="C259" s="12" t="s">
        <v>315</v>
      </c>
      <c r="D259" s="7" t="s">
        <v>345</v>
      </c>
      <c r="E259" s="5" t="s">
        <v>453</v>
      </c>
      <c r="F259" s="63">
        <f>11.95/28</f>
        <v>0.42678571428571427</v>
      </c>
    </row>
    <row r="260" spans="1:6" x14ac:dyDescent="0.25">
      <c r="A260" s="16">
        <v>2283166</v>
      </c>
      <c r="B260" s="5" t="s">
        <v>128</v>
      </c>
      <c r="C260" s="12" t="s">
        <v>316</v>
      </c>
      <c r="D260" s="7" t="s">
        <v>345</v>
      </c>
      <c r="E260" s="5" t="s">
        <v>453</v>
      </c>
      <c r="F260" s="63">
        <f>15.65/28</f>
        <v>0.55892857142857144</v>
      </c>
    </row>
    <row r="261" spans="1:6" x14ac:dyDescent="0.25">
      <c r="A261" s="16">
        <v>2283174</v>
      </c>
      <c r="B261" s="5" t="s">
        <v>128</v>
      </c>
      <c r="C261" s="12" t="s">
        <v>317</v>
      </c>
      <c r="D261" s="7" t="s">
        <v>345</v>
      </c>
      <c r="E261" s="5" t="s">
        <v>453</v>
      </c>
      <c r="F261" s="63">
        <f>11.95/28</f>
        <v>0.42678571428571427</v>
      </c>
    </row>
    <row r="262" spans="1:6" x14ac:dyDescent="0.25">
      <c r="A262" s="16">
        <v>2283182</v>
      </c>
      <c r="B262" s="5" t="s">
        <v>128</v>
      </c>
      <c r="C262" s="12" t="s">
        <v>318</v>
      </c>
      <c r="D262" s="7" t="s">
        <v>345</v>
      </c>
      <c r="E262" s="5" t="s">
        <v>453</v>
      </c>
      <c r="F262" s="63">
        <f>15.65/28</f>
        <v>0.55892857142857144</v>
      </c>
    </row>
    <row r="263" spans="1:6" ht="15.75" x14ac:dyDescent="0.25">
      <c r="A263" s="56">
        <v>2123274</v>
      </c>
      <c r="B263" s="17" t="s">
        <v>129</v>
      </c>
      <c r="C263" s="12" t="s">
        <v>194</v>
      </c>
      <c r="D263" s="18" t="s">
        <v>345</v>
      </c>
      <c r="E263" s="5" t="s">
        <v>454</v>
      </c>
      <c r="F263" s="64">
        <v>0.6885</v>
      </c>
    </row>
    <row r="264" spans="1:6" ht="15.75" x14ac:dyDescent="0.25">
      <c r="A264" s="56">
        <v>2123282</v>
      </c>
      <c r="B264" s="17" t="s">
        <v>129</v>
      </c>
      <c r="C264" s="12" t="s">
        <v>207</v>
      </c>
      <c r="D264" s="18" t="s">
        <v>345</v>
      </c>
      <c r="E264" s="5" t="s">
        <v>454</v>
      </c>
      <c r="F264" s="64">
        <v>0.86170000000000002</v>
      </c>
    </row>
    <row r="265" spans="1:6" ht="15.75" x14ac:dyDescent="0.25">
      <c r="A265" s="56">
        <v>2246624</v>
      </c>
      <c r="B265" s="17" t="s">
        <v>129</v>
      </c>
      <c r="C265" s="12" t="s">
        <v>208</v>
      </c>
      <c r="D265" s="18" t="s">
        <v>345</v>
      </c>
      <c r="E265" s="5" t="s">
        <v>454</v>
      </c>
      <c r="F265" s="64">
        <v>1.1948000000000001</v>
      </c>
    </row>
    <row r="266" spans="1:6" x14ac:dyDescent="0.25">
      <c r="A266" s="56">
        <v>2246569</v>
      </c>
      <c r="B266" s="17" t="s">
        <v>130</v>
      </c>
      <c r="C266" s="12" t="s">
        <v>319</v>
      </c>
      <c r="D266" s="18" t="s">
        <v>345</v>
      </c>
      <c r="E266" s="5" t="s">
        <v>454</v>
      </c>
      <c r="F266" s="72">
        <v>1.0787</v>
      </c>
    </row>
    <row r="267" spans="1:6" ht="15.75" x14ac:dyDescent="0.25">
      <c r="A267" s="56">
        <v>2321653</v>
      </c>
      <c r="B267" s="17" t="s">
        <v>131</v>
      </c>
      <c r="C267" s="12" t="s">
        <v>320</v>
      </c>
      <c r="D267" s="18" t="s">
        <v>345</v>
      </c>
      <c r="E267" s="5" t="s">
        <v>454</v>
      </c>
      <c r="F267" s="64">
        <v>1.2063999999999999</v>
      </c>
    </row>
    <row r="268" spans="1:6" x14ac:dyDescent="0.25">
      <c r="A268" s="56">
        <v>2246568</v>
      </c>
      <c r="B268" s="17" t="s">
        <v>132</v>
      </c>
      <c r="C268" s="12" t="s">
        <v>321</v>
      </c>
      <c r="D268" s="18" t="s">
        <v>345</v>
      </c>
      <c r="E268" s="5" t="s">
        <v>454</v>
      </c>
      <c r="F268" s="72">
        <v>0.89180000000000004</v>
      </c>
    </row>
    <row r="269" spans="1:6" ht="15.75" x14ac:dyDescent="0.25">
      <c r="A269" s="56">
        <v>765996</v>
      </c>
      <c r="B269" s="17" t="s">
        <v>133</v>
      </c>
      <c r="C269" s="12" t="s">
        <v>307</v>
      </c>
      <c r="D269" s="18" t="s">
        <v>345</v>
      </c>
      <c r="E269" s="5" t="s">
        <v>454</v>
      </c>
      <c r="F269" s="64">
        <v>0.39279999999999998</v>
      </c>
    </row>
    <row r="270" spans="1:6" x14ac:dyDescent="0.25">
      <c r="A270" s="56">
        <v>2242987</v>
      </c>
      <c r="B270" s="17" t="s">
        <v>134</v>
      </c>
      <c r="C270" s="12" t="s">
        <v>190</v>
      </c>
      <c r="D270" s="18" t="s">
        <v>407</v>
      </c>
      <c r="E270" s="5" t="s">
        <v>454</v>
      </c>
      <c r="F270" s="63">
        <v>0.1482</v>
      </c>
    </row>
    <row r="271" spans="1:6" x14ac:dyDescent="0.25">
      <c r="A271" s="56">
        <v>2356422</v>
      </c>
      <c r="B271" s="17" t="s">
        <v>134</v>
      </c>
      <c r="C271" s="12" t="s">
        <v>191</v>
      </c>
      <c r="D271" s="18" t="s">
        <v>353</v>
      </c>
      <c r="E271" s="5" t="s">
        <v>454</v>
      </c>
      <c r="F271" s="63">
        <v>0.26519999999999999</v>
      </c>
    </row>
    <row r="272" spans="1:6" ht="15.75" x14ac:dyDescent="0.25">
      <c r="A272" s="56">
        <v>2459973</v>
      </c>
      <c r="B272" s="17" t="s">
        <v>135</v>
      </c>
      <c r="C272" s="12" t="s">
        <v>215</v>
      </c>
      <c r="D272" s="18" t="s">
        <v>345</v>
      </c>
      <c r="E272" s="5" t="s">
        <v>454</v>
      </c>
      <c r="F272" s="64">
        <v>0.89339999999999997</v>
      </c>
    </row>
    <row r="273" spans="1:6" ht="15.75" x14ac:dyDescent="0.25">
      <c r="A273" s="56">
        <v>2459981</v>
      </c>
      <c r="B273" s="17" t="s">
        <v>135</v>
      </c>
      <c r="C273" s="12" t="s">
        <v>292</v>
      </c>
      <c r="D273" s="18" t="s">
        <v>345</v>
      </c>
      <c r="E273" s="5" t="s">
        <v>454</v>
      </c>
      <c r="F273" s="64">
        <v>1.6338999999999999</v>
      </c>
    </row>
    <row r="274" spans="1:6" ht="15.75" x14ac:dyDescent="0.25">
      <c r="A274" s="56">
        <v>2458640</v>
      </c>
      <c r="B274" s="17" t="s">
        <v>136</v>
      </c>
      <c r="C274" s="12" t="s">
        <v>293</v>
      </c>
      <c r="D274" s="18" t="s">
        <v>345</v>
      </c>
      <c r="E274" s="5" t="s">
        <v>454</v>
      </c>
      <c r="F274" s="64">
        <v>2.9249999999999998</v>
      </c>
    </row>
    <row r="275" spans="1:6" ht="15.75" x14ac:dyDescent="0.25">
      <c r="A275" s="56">
        <v>2458659</v>
      </c>
      <c r="B275" s="17" t="s">
        <v>136</v>
      </c>
      <c r="C275" s="12" t="s">
        <v>190</v>
      </c>
      <c r="D275" s="18" t="s">
        <v>345</v>
      </c>
      <c r="E275" s="5" t="s">
        <v>454</v>
      </c>
      <c r="F275" s="64">
        <v>2.9249999999999998</v>
      </c>
    </row>
    <row r="276" spans="1:6" ht="15.75" x14ac:dyDescent="0.25">
      <c r="A276" s="56">
        <v>2458667</v>
      </c>
      <c r="B276" s="17" t="s">
        <v>136</v>
      </c>
      <c r="C276" s="12" t="s">
        <v>191</v>
      </c>
      <c r="D276" s="18" t="s">
        <v>345</v>
      </c>
      <c r="E276" s="5" t="s">
        <v>454</v>
      </c>
      <c r="F276" s="64">
        <v>2.9249999999999998</v>
      </c>
    </row>
    <row r="277" spans="1:6" ht="15.75" x14ac:dyDescent="0.25">
      <c r="A277" s="56">
        <v>2179709</v>
      </c>
      <c r="B277" s="17" t="s">
        <v>137</v>
      </c>
      <c r="C277" s="12" t="s">
        <v>313</v>
      </c>
      <c r="D277" s="18" t="s">
        <v>345</v>
      </c>
      <c r="E277" s="5" t="s">
        <v>454</v>
      </c>
      <c r="F277" s="64">
        <v>0.314</v>
      </c>
    </row>
    <row r="278" spans="1:6" ht="15.75" x14ac:dyDescent="0.25">
      <c r="A278" s="56">
        <v>564966</v>
      </c>
      <c r="B278" s="17" t="s">
        <v>137</v>
      </c>
      <c r="C278" s="12" t="s">
        <v>217</v>
      </c>
      <c r="D278" s="18" t="s">
        <v>345</v>
      </c>
      <c r="E278" s="5" t="s">
        <v>454</v>
      </c>
      <c r="F278" s="64">
        <v>0.51400000000000001</v>
      </c>
    </row>
    <row r="279" spans="1:6" ht="15.75" x14ac:dyDescent="0.25">
      <c r="A279" s="16">
        <v>2409100</v>
      </c>
      <c r="B279" s="17" t="s">
        <v>138</v>
      </c>
      <c r="C279" s="12" t="s">
        <v>206</v>
      </c>
      <c r="D279" s="18" t="s">
        <v>353</v>
      </c>
      <c r="E279" s="5" t="s">
        <v>455</v>
      </c>
      <c r="F279" s="64">
        <v>3.0750000000000002</v>
      </c>
    </row>
    <row r="280" spans="1:6" ht="15.75" x14ac:dyDescent="0.25">
      <c r="A280" s="16">
        <v>2409119</v>
      </c>
      <c r="B280" s="17" t="s">
        <v>138</v>
      </c>
      <c r="C280" s="12" t="s">
        <v>194</v>
      </c>
      <c r="D280" s="18" t="s">
        <v>353</v>
      </c>
      <c r="E280" s="5" t="s">
        <v>455</v>
      </c>
      <c r="F280" s="64">
        <v>3.7412999999999998</v>
      </c>
    </row>
    <row r="281" spans="1:6" ht="15.75" x14ac:dyDescent="0.25">
      <c r="A281" s="16">
        <v>2409127</v>
      </c>
      <c r="B281" s="17" t="s">
        <v>138</v>
      </c>
      <c r="C281" s="12" t="s">
        <v>309</v>
      </c>
      <c r="D281" s="18" t="s">
        <v>353</v>
      </c>
      <c r="E281" s="5" t="s">
        <v>455</v>
      </c>
      <c r="F281" s="64">
        <v>4.4074999999999998</v>
      </c>
    </row>
    <row r="282" spans="1:6" ht="15.75" x14ac:dyDescent="0.25">
      <c r="A282" s="16">
        <v>2409135</v>
      </c>
      <c r="B282" s="17" t="s">
        <v>138</v>
      </c>
      <c r="C282" s="12" t="s">
        <v>207</v>
      </c>
      <c r="D282" s="18" t="s">
        <v>353</v>
      </c>
      <c r="E282" s="5" t="s">
        <v>455</v>
      </c>
      <c r="F282" s="64">
        <v>5.0738000000000003</v>
      </c>
    </row>
    <row r="283" spans="1:6" x14ac:dyDescent="0.25">
      <c r="A283" s="10">
        <v>2243158</v>
      </c>
      <c r="B283" s="5" t="s">
        <v>139</v>
      </c>
      <c r="C283" s="12" t="s">
        <v>322</v>
      </c>
      <c r="D283" s="20" t="s">
        <v>409</v>
      </c>
      <c r="E283" s="5" t="s">
        <v>456</v>
      </c>
      <c r="F283" s="63">
        <v>0.96330000000000005</v>
      </c>
    </row>
    <row r="284" spans="1:6" x14ac:dyDescent="0.25">
      <c r="A284" s="40">
        <v>2245913</v>
      </c>
      <c r="B284" s="17" t="s">
        <v>140</v>
      </c>
      <c r="C284" s="12" t="s">
        <v>323</v>
      </c>
      <c r="D284" s="18" t="s">
        <v>410</v>
      </c>
      <c r="E284" s="5" t="s">
        <v>457</v>
      </c>
      <c r="F284" s="66">
        <v>51.655700000000003</v>
      </c>
    </row>
    <row r="285" spans="1:6" ht="15.75" x14ac:dyDescent="0.25">
      <c r="A285" s="40">
        <v>2284642</v>
      </c>
      <c r="B285" s="17" t="s">
        <v>141</v>
      </c>
      <c r="C285" s="12" t="s">
        <v>269</v>
      </c>
      <c r="D285" s="18" t="s">
        <v>345</v>
      </c>
      <c r="E285" s="5" t="s">
        <v>458</v>
      </c>
      <c r="F285" s="69">
        <v>7.65</v>
      </c>
    </row>
    <row r="286" spans="1:6" ht="15.75" x14ac:dyDescent="0.25">
      <c r="A286" s="40">
        <v>2284650</v>
      </c>
      <c r="B286" s="17" t="s">
        <v>141</v>
      </c>
      <c r="C286" s="12" t="s">
        <v>206</v>
      </c>
      <c r="D286" s="18" t="s">
        <v>345</v>
      </c>
      <c r="E286" s="5" t="s">
        <v>458</v>
      </c>
      <c r="F286" s="69">
        <v>7.65</v>
      </c>
    </row>
    <row r="287" spans="1:6" ht="15.75" x14ac:dyDescent="0.25">
      <c r="A287" s="40">
        <v>2245619</v>
      </c>
      <c r="B287" s="17" t="s">
        <v>142</v>
      </c>
      <c r="C287" s="12" t="s">
        <v>324</v>
      </c>
      <c r="D287" s="18" t="s">
        <v>411</v>
      </c>
      <c r="E287" s="5" t="s">
        <v>458</v>
      </c>
      <c r="F287" s="69">
        <v>47.7</v>
      </c>
    </row>
    <row r="288" spans="1:6" ht="15.75" x14ac:dyDescent="0.25">
      <c r="A288" s="16">
        <v>2413825</v>
      </c>
      <c r="B288" s="32" t="s">
        <v>143</v>
      </c>
      <c r="C288" s="19" t="s">
        <v>205</v>
      </c>
      <c r="D288" s="49" t="s">
        <v>345</v>
      </c>
      <c r="E288" s="5" t="s">
        <v>459</v>
      </c>
      <c r="F288" s="63">
        <v>5.8552999999999997</v>
      </c>
    </row>
    <row r="289" spans="1:6" x14ac:dyDescent="0.25">
      <c r="A289" s="16">
        <v>687456</v>
      </c>
      <c r="B289" s="17" t="s">
        <v>144</v>
      </c>
      <c r="C289" s="19">
        <v>0.01</v>
      </c>
      <c r="D289" s="18" t="s">
        <v>336</v>
      </c>
      <c r="E289" s="5" t="s">
        <v>460</v>
      </c>
      <c r="F289" s="63">
        <f>28.16/7.5</f>
        <v>3.7546666666666666</v>
      </c>
    </row>
    <row r="290" spans="1:6" ht="15.75" x14ac:dyDescent="0.25">
      <c r="A290" s="16">
        <v>2194031</v>
      </c>
      <c r="B290" s="46" t="s">
        <v>145</v>
      </c>
      <c r="C290" s="11">
        <v>1E-3</v>
      </c>
      <c r="D290" s="47" t="s">
        <v>412</v>
      </c>
      <c r="E290" s="5" t="s">
        <v>461</v>
      </c>
      <c r="F290" s="63">
        <f>4.57/30</f>
        <v>0.15233333333333335</v>
      </c>
    </row>
    <row r="291" spans="1:6" x14ac:dyDescent="0.25">
      <c r="A291" s="16">
        <v>2163152</v>
      </c>
      <c r="B291" s="17" t="s">
        <v>146</v>
      </c>
      <c r="C291" s="26">
        <v>5.0000000000000001E-4</v>
      </c>
      <c r="D291" s="18" t="s">
        <v>413</v>
      </c>
      <c r="E291" s="5" t="s">
        <v>461</v>
      </c>
      <c r="F291" s="63">
        <f>6.91/30</f>
        <v>0.23033333333333333</v>
      </c>
    </row>
    <row r="292" spans="1:6" x14ac:dyDescent="0.25">
      <c r="A292" s="16">
        <v>2161923</v>
      </c>
      <c r="B292" s="17" t="s">
        <v>147</v>
      </c>
      <c r="C292" s="26">
        <v>5.0000000000000001E-4</v>
      </c>
      <c r="D292" s="18" t="s">
        <v>414</v>
      </c>
      <c r="E292" s="5" t="s">
        <v>461</v>
      </c>
      <c r="F292" s="63">
        <f>16.61/60</f>
        <v>0.27683333333333332</v>
      </c>
    </row>
    <row r="293" spans="1:6" x14ac:dyDescent="0.25">
      <c r="A293" s="16">
        <v>2161974</v>
      </c>
      <c r="B293" s="17" t="s">
        <v>147</v>
      </c>
      <c r="C293" s="26">
        <v>5.0000000000000001E-4</v>
      </c>
      <c r="D293" s="18" t="s">
        <v>409</v>
      </c>
      <c r="E293" s="5" t="s">
        <v>461</v>
      </c>
      <c r="F293" s="63">
        <f>21.52/60</f>
        <v>0.35866666666666663</v>
      </c>
    </row>
    <row r="294" spans="1:6" x14ac:dyDescent="0.25">
      <c r="A294" s="16">
        <v>2161966</v>
      </c>
      <c r="B294" s="17" t="s">
        <v>147</v>
      </c>
      <c r="C294" s="26">
        <v>5.0000000000000001E-4</v>
      </c>
      <c r="D294" s="18" t="s">
        <v>412</v>
      </c>
      <c r="E294" s="5" t="s">
        <v>461</v>
      </c>
      <c r="F294" s="63">
        <f>20.87/60</f>
        <v>0.34783333333333333</v>
      </c>
    </row>
    <row r="295" spans="1:6" ht="15.75" x14ac:dyDescent="0.25">
      <c r="A295" s="16">
        <v>2194058</v>
      </c>
      <c r="B295" s="46" t="s">
        <v>145</v>
      </c>
      <c r="C295" s="11">
        <v>1E-3</v>
      </c>
      <c r="D295" s="47" t="s">
        <v>414</v>
      </c>
      <c r="E295" s="5" t="s">
        <v>462</v>
      </c>
      <c r="F295" s="63">
        <f>31.94/500</f>
        <v>6.3880000000000006E-2</v>
      </c>
    </row>
    <row r="296" spans="1:6" ht="15.75" x14ac:dyDescent="0.25">
      <c r="A296" s="16">
        <v>2248472</v>
      </c>
      <c r="B296" s="46" t="s">
        <v>148</v>
      </c>
      <c r="C296" s="12" t="s">
        <v>322</v>
      </c>
      <c r="D296" s="47" t="s">
        <v>368</v>
      </c>
      <c r="E296" s="5" t="s">
        <v>462</v>
      </c>
      <c r="F296" s="63">
        <f>55.12/50</f>
        <v>1.1024</v>
      </c>
    </row>
    <row r="297" spans="1:6" x14ac:dyDescent="0.25">
      <c r="A297" s="16">
        <v>461733</v>
      </c>
      <c r="B297" s="17" t="s">
        <v>149</v>
      </c>
      <c r="C297" s="12" t="s">
        <v>281</v>
      </c>
      <c r="D297" s="18" t="s">
        <v>351</v>
      </c>
      <c r="E297" s="5" t="s">
        <v>462</v>
      </c>
      <c r="F297" s="63">
        <f>13.69/100</f>
        <v>0.13689999999999999</v>
      </c>
    </row>
    <row r="298" spans="1:6" x14ac:dyDescent="0.25">
      <c r="A298" s="16">
        <v>236683</v>
      </c>
      <c r="B298" s="17" t="s">
        <v>149</v>
      </c>
      <c r="C298" s="12" t="s">
        <v>294</v>
      </c>
      <c r="D298" s="18" t="s">
        <v>351</v>
      </c>
      <c r="E298" s="5" t="s">
        <v>462</v>
      </c>
      <c r="F298" s="63">
        <f>10.63/100</f>
        <v>0.10630000000000001</v>
      </c>
    </row>
    <row r="299" spans="1:6" ht="15.75" x14ac:dyDescent="0.25">
      <c r="A299" s="16">
        <v>2256193</v>
      </c>
      <c r="B299" s="46" t="s">
        <v>150</v>
      </c>
      <c r="C299" s="12" t="s">
        <v>269</v>
      </c>
      <c r="D299" s="47" t="s">
        <v>351</v>
      </c>
      <c r="E299" s="5" t="s">
        <v>462</v>
      </c>
      <c r="F299" s="63">
        <f>183.36/50</f>
        <v>3.6672000000000002</v>
      </c>
    </row>
    <row r="300" spans="1:6" x14ac:dyDescent="0.25">
      <c r="A300" s="16">
        <v>548375</v>
      </c>
      <c r="B300" s="17" t="s">
        <v>150</v>
      </c>
      <c r="C300" s="12" t="s">
        <v>206</v>
      </c>
      <c r="D300" s="18" t="s">
        <v>351</v>
      </c>
      <c r="E300" s="5" t="s">
        <v>462</v>
      </c>
      <c r="F300" s="63">
        <f>366.69/50</f>
        <v>7.3338000000000001</v>
      </c>
    </row>
    <row r="301" spans="1:6" x14ac:dyDescent="0.25">
      <c r="A301" s="16">
        <v>29246</v>
      </c>
      <c r="B301" s="17" t="s">
        <v>151</v>
      </c>
      <c r="C301" s="12" t="s">
        <v>325</v>
      </c>
      <c r="D301" s="18" t="s">
        <v>415</v>
      </c>
      <c r="E301" s="5" t="s">
        <v>462</v>
      </c>
      <c r="F301" s="63">
        <v>56.55</v>
      </c>
    </row>
    <row r="302" spans="1:6" x14ac:dyDescent="0.25">
      <c r="A302" s="16">
        <v>2238162</v>
      </c>
      <c r="B302" s="17" t="s">
        <v>152</v>
      </c>
      <c r="C302" s="12" t="s">
        <v>285</v>
      </c>
      <c r="D302" s="18" t="s">
        <v>416</v>
      </c>
      <c r="E302" s="5" t="s">
        <v>462</v>
      </c>
      <c r="F302" s="63">
        <v>179.19</v>
      </c>
    </row>
    <row r="303" spans="1:6" ht="15.75" x14ac:dyDescent="0.25">
      <c r="A303" s="16">
        <v>9853340</v>
      </c>
      <c r="B303" s="46" t="s">
        <v>152</v>
      </c>
      <c r="C303" s="12" t="s">
        <v>285</v>
      </c>
      <c r="D303" s="47" t="s">
        <v>417</v>
      </c>
      <c r="E303" s="5" t="s">
        <v>462</v>
      </c>
      <c r="F303" s="63">
        <v>179.19</v>
      </c>
    </row>
    <row r="304" spans="1:6" ht="15.75" x14ac:dyDescent="0.25">
      <c r="A304" s="16">
        <v>9853430</v>
      </c>
      <c r="B304" s="46" t="s">
        <v>152</v>
      </c>
      <c r="C304" s="12" t="s">
        <v>285</v>
      </c>
      <c r="D304" s="47" t="s">
        <v>418</v>
      </c>
      <c r="E304" s="5" t="s">
        <v>462</v>
      </c>
      <c r="F304" s="63">
        <v>179.19</v>
      </c>
    </row>
    <row r="305" spans="1:6" x14ac:dyDescent="0.25">
      <c r="A305" s="16">
        <v>330582</v>
      </c>
      <c r="B305" s="17" t="s">
        <v>153</v>
      </c>
      <c r="C305" s="19">
        <v>0.05</v>
      </c>
      <c r="D305" s="18" t="s">
        <v>414</v>
      </c>
      <c r="E305" s="5" t="s">
        <v>462</v>
      </c>
      <c r="F305" s="63">
        <f>37.98/40</f>
        <v>0.9494999999999999</v>
      </c>
    </row>
    <row r="306" spans="1:6" ht="15.75" x14ac:dyDescent="0.25">
      <c r="A306" s="16">
        <v>2247238</v>
      </c>
      <c r="B306" s="46" t="s">
        <v>154</v>
      </c>
      <c r="C306" s="19">
        <v>0.01</v>
      </c>
      <c r="D306" s="47" t="s">
        <v>414</v>
      </c>
      <c r="E306" s="5" t="s">
        <v>462</v>
      </c>
      <c r="F306" s="63">
        <f>74.64/30</f>
        <v>2.488</v>
      </c>
    </row>
    <row r="307" spans="1:6" x14ac:dyDescent="0.25">
      <c r="A307" s="16">
        <v>247960</v>
      </c>
      <c r="B307" s="17" t="s">
        <v>155</v>
      </c>
      <c r="C307" s="12" t="s">
        <v>237</v>
      </c>
      <c r="D307" s="18" t="s">
        <v>345</v>
      </c>
      <c r="E307" s="5" t="s">
        <v>462</v>
      </c>
      <c r="F307" s="63">
        <f>23.31/100</f>
        <v>0.23309999999999997</v>
      </c>
    </row>
    <row r="308" spans="1:6" x14ac:dyDescent="0.25">
      <c r="A308" s="16">
        <v>247979</v>
      </c>
      <c r="B308" s="17" t="s">
        <v>155</v>
      </c>
      <c r="C308" s="12" t="s">
        <v>239</v>
      </c>
      <c r="D308" s="18" t="s">
        <v>345</v>
      </c>
      <c r="E308" s="5" t="s">
        <v>462</v>
      </c>
      <c r="F308" s="63">
        <f>69.95/100</f>
        <v>0.69950000000000001</v>
      </c>
    </row>
    <row r="309" spans="1:6" ht="15.75" x14ac:dyDescent="0.25">
      <c r="A309" s="16">
        <v>2432463</v>
      </c>
      <c r="B309" s="46" t="s">
        <v>156</v>
      </c>
      <c r="C309" s="12" t="s">
        <v>326</v>
      </c>
      <c r="D309" s="47" t="s">
        <v>419</v>
      </c>
      <c r="E309" s="5" t="s">
        <v>462</v>
      </c>
      <c r="F309" s="63">
        <f>213.5/30</f>
        <v>7.1166666666666663</v>
      </c>
    </row>
    <row r="310" spans="1:6" ht="15.75" x14ac:dyDescent="0.25">
      <c r="A310" s="16">
        <v>2373955</v>
      </c>
      <c r="B310" s="46" t="s">
        <v>156</v>
      </c>
      <c r="C310" s="12" t="s">
        <v>305</v>
      </c>
      <c r="D310" s="47" t="s">
        <v>345</v>
      </c>
      <c r="E310" s="5" t="s">
        <v>462</v>
      </c>
      <c r="F310" s="63">
        <f>213.5/180</f>
        <v>1.1861111111111111</v>
      </c>
    </row>
    <row r="311" spans="1:6" x14ac:dyDescent="0.25">
      <c r="A311" s="16">
        <v>869961</v>
      </c>
      <c r="B311" s="17" t="s">
        <v>157</v>
      </c>
      <c r="C311" s="12" t="s">
        <v>191</v>
      </c>
      <c r="D311" s="18" t="s">
        <v>345</v>
      </c>
      <c r="E311" s="5" t="s">
        <v>462</v>
      </c>
      <c r="F311" s="63">
        <f>53.45/100</f>
        <v>0.53449999999999998</v>
      </c>
    </row>
    <row r="312" spans="1:6" x14ac:dyDescent="0.25">
      <c r="A312" s="16">
        <v>869953</v>
      </c>
      <c r="B312" s="17" t="s">
        <v>157</v>
      </c>
      <c r="C312" s="12" t="s">
        <v>327</v>
      </c>
      <c r="D312" s="18" t="s">
        <v>420</v>
      </c>
      <c r="E312" s="5" t="s">
        <v>462</v>
      </c>
      <c r="F312" s="63">
        <f>35.76/30</f>
        <v>1.1919999999999999</v>
      </c>
    </row>
    <row r="313" spans="1:6" x14ac:dyDescent="0.25">
      <c r="A313" s="16">
        <v>2156091</v>
      </c>
      <c r="B313" s="17" t="s">
        <v>158</v>
      </c>
      <c r="C313" s="19">
        <v>0.01</v>
      </c>
      <c r="D313" s="18" t="s">
        <v>421</v>
      </c>
      <c r="E313" s="5" t="s">
        <v>462</v>
      </c>
      <c r="F313" s="63">
        <f>30.1/45</f>
        <v>0.66888888888888887</v>
      </c>
    </row>
    <row r="314" spans="1:6" x14ac:dyDescent="0.25">
      <c r="A314" s="16">
        <v>2089602</v>
      </c>
      <c r="B314" s="5" t="s">
        <v>159</v>
      </c>
      <c r="C314" s="31">
        <v>2.5000000000000001E-4</v>
      </c>
      <c r="D314" s="20" t="s">
        <v>414</v>
      </c>
      <c r="E314" s="5" t="s">
        <v>462</v>
      </c>
      <c r="F314" s="63">
        <f>22.48/45</f>
        <v>0.49955555555555559</v>
      </c>
    </row>
    <row r="315" spans="1:6" x14ac:dyDescent="0.25">
      <c r="A315" s="16">
        <v>393444</v>
      </c>
      <c r="B315" s="17" t="s">
        <v>160</v>
      </c>
      <c r="C315" s="12" t="s">
        <v>281</v>
      </c>
      <c r="D315" s="18" t="s">
        <v>351</v>
      </c>
      <c r="E315" s="5" t="s">
        <v>462</v>
      </c>
      <c r="F315" s="63">
        <f>75.36/100</f>
        <v>0.75360000000000005</v>
      </c>
    </row>
    <row r="316" spans="1:6" ht="15.75" x14ac:dyDescent="0.25">
      <c r="A316" s="16">
        <v>343617</v>
      </c>
      <c r="B316" s="17" t="s">
        <v>160</v>
      </c>
      <c r="C316" s="57" t="s">
        <v>294</v>
      </c>
      <c r="D316" s="18" t="s">
        <v>351</v>
      </c>
      <c r="E316" s="5" t="s">
        <v>462</v>
      </c>
      <c r="F316" s="63">
        <f>118.62/100</f>
        <v>1.1862000000000001</v>
      </c>
    </row>
    <row r="317" spans="1:6" x14ac:dyDescent="0.25">
      <c r="A317" s="16">
        <v>2231150</v>
      </c>
      <c r="B317" s="17" t="s">
        <v>161</v>
      </c>
      <c r="C317" s="12" t="s">
        <v>232</v>
      </c>
      <c r="D317" s="18" t="s">
        <v>407</v>
      </c>
      <c r="E317" s="5" t="s">
        <v>462</v>
      </c>
      <c r="F317" s="63">
        <f>100.66/100</f>
        <v>1.0065999999999999</v>
      </c>
    </row>
    <row r="318" spans="1:6" x14ac:dyDescent="0.25">
      <c r="A318" s="16">
        <v>2231151</v>
      </c>
      <c r="B318" s="17" t="s">
        <v>161</v>
      </c>
      <c r="C318" s="12" t="s">
        <v>327</v>
      </c>
      <c r="D318" s="18" t="s">
        <v>407</v>
      </c>
      <c r="E318" s="5" t="s">
        <v>462</v>
      </c>
      <c r="F318" s="63">
        <f>134.47/100</f>
        <v>1.3447</v>
      </c>
    </row>
    <row r="319" spans="1:6" x14ac:dyDescent="0.25">
      <c r="A319" s="16">
        <v>2231152</v>
      </c>
      <c r="B319" s="17" t="s">
        <v>161</v>
      </c>
      <c r="C319" s="12" t="s">
        <v>233</v>
      </c>
      <c r="D319" s="18" t="s">
        <v>407</v>
      </c>
      <c r="E319" s="5" t="s">
        <v>462</v>
      </c>
      <c r="F319" s="63">
        <f>178.36/100</f>
        <v>1.7836000000000001</v>
      </c>
    </row>
    <row r="320" spans="1:6" x14ac:dyDescent="0.25">
      <c r="A320" s="16">
        <v>2231154</v>
      </c>
      <c r="B320" s="17" t="s">
        <v>161</v>
      </c>
      <c r="C320" s="12" t="s">
        <v>294</v>
      </c>
      <c r="D320" s="18" t="s">
        <v>422</v>
      </c>
      <c r="E320" s="5" t="s">
        <v>462</v>
      </c>
      <c r="F320" s="63">
        <f>223.38/100</f>
        <v>2.2338</v>
      </c>
    </row>
    <row r="321" spans="1:6" x14ac:dyDescent="0.25">
      <c r="A321" s="16">
        <v>2231155</v>
      </c>
      <c r="B321" s="17" t="s">
        <v>161</v>
      </c>
      <c r="C321" s="12" t="s">
        <v>328</v>
      </c>
      <c r="D321" s="18" t="s">
        <v>422</v>
      </c>
      <c r="E321" s="5" t="s">
        <v>462</v>
      </c>
      <c r="F321" s="63">
        <f>268.94/100</f>
        <v>2.6894</v>
      </c>
    </row>
    <row r="322" spans="1:6" x14ac:dyDescent="0.25">
      <c r="A322" s="16">
        <v>1926462</v>
      </c>
      <c r="B322" s="17" t="s">
        <v>162</v>
      </c>
      <c r="C322" s="26">
        <v>1E-4</v>
      </c>
      <c r="D322" s="18" t="s">
        <v>409</v>
      </c>
      <c r="E322" s="5" t="s">
        <v>462</v>
      </c>
      <c r="F322" s="63">
        <f>9.13/25</f>
        <v>0.36520000000000002</v>
      </c>
    </row>
    <row r="323" spans="1:6" x14ac:dyDescent="0.25">
      <c r="A323" s="16">
        <v>1926489</v>
      </c>
      <c r="B323" s="17" t="s">
        <v>162</v>
      </c>
      <c r="C323" s="26">
        <v>5.0000000000000001E-4</v>
      </c>
      <c r="D323" s="18" t="s">
        <v>409</v>
      </c>
      <c r="E323" s="5" t="s">
        <v>462</v>
      </c>
      <c r="F323" s="63">
        <f>9.13/25</f>
        <v>0.36520000000000002</v>
      </c>
    </row>
    <row r="324" spans="1:6" x14ac:dyDescent="0.25">
      <c r="A324" s="16">
        <v>2237825</v>
      </c>
      <c r="B324" s="17" t="s">
        <v>163</v>
      </c>
      <c r="C324" s="12" t="s">
        <v>281</v>
      </c>
      <c r="D324" s="18" t="s">
        <v>345</v>
      </c>
      <c r="E324" s="5" t="s">
        <v>462</v>
      </c>
      <c r="F324" s="63">
        <f>64.72/60</f>
        <v>1.0786666666666667</v>
      </c>
    </row>
    <row r="325" spans="1:6" x14ac:dyDescent="0.25">
      <c r="A325" s="16">
        <v>2238441</v>
      </c>
      <c r="B325" s="17" t="s">
        <v>164</v>
      </c>
      <c r="C325" s="12" t="s">
        <v>281</v>
      </c>
      <c r="D325" s="18" t="s">
        <v>407</v>
      </c>
      <c r="E325" s="5" t="s">
        <v>462</v>
      </c>
      <c r="F325" s="63">
        <f>111.14/100</f>
        <v>1.1113999999999999</v>
      </c>
    </row>
    <row r="326" spans="1:6" ht="15.75" x14ac:dyDescent="0.25">
      <c r="A326" s="16">
        <v>2192691</v>
      </c>
      <c r="B326" s="58" t="s">
        <v>165</v>
      </c>
      <c r="C326" s="58" t="s">
        <v>302</v>
      </c>
      <c r="D326" s="58" t="s">
        <v>376</v>
      </c>
      <c r="E326" s="13" t="s">
        <v>463</v>
      </c>
      <c r="F326" s="65">
        <v>0.35289999999999999</v>
      </c>
    </row>
    <row r="327" spans="1:6" x14ac:dyDescent="0.25">
      <c r="A327" s="16">
        <v>2192683</v>
      </c>
      <c r="B327" s="5" t="s">
        <v>165</v>
      </c>
      <c r="C327" s="12" t="s">
        <v>281</v>
      </c>
      <c r="D327" s="20" t="s">
        <v>345</v>
      </c>
      <c r="E327" s="5" t="s">
        <v>463</v>
      </c>
      <c r="F327" s="65">
        <v>5.4645999999999999</v>
      </c>
    </row>
    <row r="328" spans="1:6" ht="15.75" x14ac:dyDescent="0.25">
      <c r="A328" s="16">
        <v>2247825</v>
      </c>
      <c r="B328" s="51" t="s">
        <v>165</v>
      </c>
      <c r="C328" s="51" t="s">
        <v>294</v>
      </c>
      <c r="D328" s="51" t="s">
        <v>345</v>
      </c>
      <c r="E328" s="51" t="s">
        <v>463</v>
      </c>
      <c r="F328" s="65">
        <v>10.971299999999999</v>
      </c>
    </row>
    <row r="329" spans="1:6" x14ac:dyDescent="0.25">
      <c r="A329" s="16">
        <v>2299844</v>
      </c>
      <c r="B329" s="52" t="s">
        <v>166</v>
      </c>
      <c r="C329" s="52" t="s">
        <v>281</v>
      </c>
      <c r="D329" s="52" t="s">
        <v>345</v>
      </c>
      <c r="E329" s="52" t="s">
        <v>463</v>
      </c>
      <c r="F329" s="63">
        <v>18.184799999999999</v>
      </c>
    </row>
    <row r="330" spans="1:6" x14ac:dyDescent="0.25">
      <c r="A330" s="16">
        <v>2299852</v>
      </c>
      <c r="B330" s="52" t="s">
        <v>166</v>
      </c>
      <c r="C330" s="59" t="s">
        <v>294</v>
      </c>
      <c r="D330" s="52" t="s">
        <v>345</v>
      </c>
      <c r="E330" s="52" t="s">
        <v>463</v>
      </c>
      <c r="F330" s="63">
        <v>18.184799999999999</v>
      </c>
    </row>
    <row r="331" spans="1:6" ht="15.75" x14ac:dyDescent="0.25">
      <c r="A331" s="16">
        <v>2239213</v>
      </c>
      <c r="B331" s="51" t="s">
        <v>167</v>
      </c>
      <c r="C331" s="51" t="s">
        <v>329</v>
      </c>
      <c r="D331" s="51" t="s">
        <v>345</v>
      </c>
      <c r="E331" s="51" t="s">
        <v>463</v>
      </c>
      <c r="F331" s="65">
        <v>11.761200000000001</v>
      </c>
    </row>
    <row r="332" spans="1:6" x14ac:dyDescent="0.25">
      <c r="A332" s="16">
        <v>2261545</v>
      </c>
      <c r="B332" s="52" t="s">
        <v>168</v>
      </c>
      <c r="C332" s="52" t="s">
        <v>330</v>
      </c>
      <c r="D332" s="52" t="s">
        <v>345</v>
      </c>
      <c r="E332" s="52" t="s">
        <v>463</v>
      </c>
      <c r="F332" s="65">
        <v>9.1640999999999995</v>
      </c>
    </row>
    <row r="333" spans="1:6" x14ac:dyDescent="0.25">
      <c r="A333" s="16">
        <v>2414945</v>
      </c>
      <c r="B333" s="52" t="s">
        <v>169</v>
      </c>
      <c r="C333" s="52" t="s">
        <v>200</v>
      </c>
      <c r="D333" s="52" t="s">
        <v>345</v>
      </c>
      <c r="E333" s="52" t="s">
        <v>463</v>
      </c>
      <c r="F333" s="63">
        <v>20.288900000000002</v>
      </c>
    </row>
    <row r="334" spans="1:6" ht="15.75" x14ac:dyDescent="0.25">
      <c r="A334" s="16">
        <v>2430932</v>
      </c>
      <c r="B334" s="32" t="s">
        <v>170</v>
      </c>
      <c r="C334" s="12" t="s">
        <v>331</v>
      </c>
      <c r="D334" s="50" t="s">
        <v>345</v>
      </c>
      <c r="E334" s="5" t="s">
        <v>463</v>
      </c>
      <c r="F334" s="63">
        <v>45.5349</v>
      </c>
    </row>
    <row r="335" spans="1:6" ht="15.75" x14ac:dyDescent="0.25">
      <c r="A335" s="16">
        <v>2240358</v>
      </c>
      <c r="B335" s="51" t="s">
        <v>171</v>
      </c>
      <c r="C335" s="51" t="s">
        <v>324</v>
      </c>
      <c r="D335" s="51" t="s">
        <v>376</v>
      </c>
      <c r="E335" s="51" t="s">
        <v>463</v>
      </c>
      <c r="F335" s="65">
        <v>0.51290000000000002</v>
      </c>
    </row>
    <row r="336" spans="1:6" ht="15.75" x14ac:dyDescent="0.25">
      <c r="A336" s="16">
        <v>2240357</v>
      </c>
      <c r="B336" s="51" t="s">
        <v>171</v>
      </c>
      <c r="C336" s="51" t="s">
        <v>294</v>
      </c>
      <c r="D336" s="51" t="s">
        <v>345</v>
      </c>
      <c r="E336" s="51" t="s">
        <v>463</v>
      </c>
      <c r="F336" s="65">
        <v>7.7119999999999997</v>
      </c>
    </row>
    <row r="337" spans="1:6" x14ac:dyDescent="0.25">
      <c r="A337" s="10">
        <v>2239607</v>
      </c>
      <c r="B337" s="5" t="s">
        <v>172</v>
      </c>
      <c r="C337" s="12" t="s">
        <v>236</v>
      </c>
      <c r="D337" s="7" t="s">
        <v>345</v>
      </c>
      <c r="E337" s="5" t="s">
        <v>464</v>
      </c>
      <c r="F337" s="63">
        <v>1.4878</v>
      </c>
    </row>
    <row r="338" spans="1:6" x14ac:dyDescent="0.25">
      <c r="A338" s="10">
        <v>2239608</v>
      </c>
      <c r="B338" s="5" t="s">
        <v>172</v>
      </c>
      <c r="C338" s="12" t="s">
        <v>201</v>
      </c>
      <c r="D338" s="7" t="s">
        <v>345</v>
      </c>
      <c r="E338" s="5" t="s">
        <v>464</v>
      </c>
      <c r="F338" s="63">
        <v>1.4878</v>
      </c>
    </row>
    <row r="339" spans="1:6" ht="15.75" x14ac:dyDescent="0.25">
      <c r="A339" s="28">
        <v>2263238</v>
      </c>
      <c r="B339" s="32" t="s">
        <v>173</v>
      </c>
      <c r="C339" s="12" t="s">
        <v>216</v>
      </c>
      <c r="D339" s="35" t="s">
        <v>345</v>
      </c>
      <c r="E339" s="5" t="s">
        <v>464</v>
      </c>
      <c r="F339" s="63">
        <v>1.8878999999999999</v>
      </c>
    </row>
    <row r="340" spans="1:6" x14ac:dyDescent="0.25">
      <c r="A340" s="28">
        <v>2263254</v>
      </c>
      <c r="B340" s="5" t="s">
        <v>173</v>
      </c>
      <c r="C340" s="12" t="s">
        <v>236</v>
      </c>
      <c r="D340" s="7" t="s">
        <v>345</v>
      </c>
      <c r="E340" s="5" t="s">
        <v>464</v>
      </c>
      <c r="F340" s="63">
        <v>2.0156000000000001</v>
      </c>
    </row>
    <row r="341" spans="1:6" x14ac:dyDescent="0.25">
      <c r="A341" s="10">
        <v>2230402</v>
      </c>
      <c r="B341" s="27" t="s">
        <v>174</v>
      </c>
      <c r="C341" s="12" t="s">
        <v>216</v>
      </c>
      <c r="D341" s="24" t="s">
        <v>345</v>
      </c>
      <c r="E341" s="5" t="s">
        <v>464</v>
      </c>
      <c r="F341" s="63">
        <v>0.44309999999999999</v>
      </c>
    </row>
    <row r="342" spans="1:6" x14ac:dyDescent="0.25">
      <c r="A342" s="10">
        <v>2230403</v>
      </c>
      <c r="B342" s="27" t="s">
        <v>174</v>
      </c>
      <c r="C342" s="12" t="s">
        <v>253</v>
      </c>
      <c r="D342" s="7" t="s">
        <v>345</v>
      </c>
      <c r="E342" s="5" t="s">
        <v>464</v>
      </c>
      <c r="F342" s="63">
        <v>1.1076999999999999</v>
      </c>
    </row>
    <row r="343" spans="1:6" x14ac:dyDescent="0.25">
      <c r="A343" s="10">
        <v>2230406</v>
      </c>
      <c r="B343" s="5" t="s">
        <v>175</v>
      </c>
      <c r="C343" s="12" t="s">
        <v>332</v>
      </c>
      <c r="D343" s="7" t="s">
        <v>423</v>
      </c>
      <c r="E343" s="5" t="s">
        <v>464</v>
      </c>
      <c r="F343" s="63">
        <v>17.227900000000002</v>
      </c>
    </row>
    <row r="344" spans="1:6" x14ac:dyDescent="0.25">
      <c r="A344" s="10">
        <v>2156008</v>
      </c>
      <c r="B344" s="5" t="s">
        <v>176</v>
      </c>
      <c r="C344" s="12" t="s">
        <v>269</v>
      </c>
      <c r="D344" s="20" t="s">
        <v>345</v>
      </c>
      <c r="E344" s="5" t="s">
        <v>464</v>
      </c>
      <c r="F344" s="63">
        <v>0.28670000000000001</v>
      </c>
    </row>
    <row r="345" spans="1:6" x14ac:dyDescent="0.25">
      <c r="A345" s="10">
        <v>2156016</v>
      </c>
      <c r="B345" s="5" t="s">
        <v>176</v>
      </c>
      <c r="C345" s="12" t="s">
        <v>309</v>
      </c>
      <c r="D345" s="24" t="s">
        <v>345</v>
      </c>
      <c r="E345" s="5" t="s">
        <v>464</v>
      </c>
      <c r="F345" s="63">
        <v>0.61939999999999995</v>
      </c>
    </row>
    <row r="346" spans="1:6" x14ac:dyDescent="0.25">
      <c r="A346" s="10">
        <v>2156032</v>
      </c>
      <c r="B346" s="5" t="s">
        <v>177</v>
      </c>
      <c r="C346" s="12" t="s">
        <v>324</v>
      </c>
      <c r="D346" s="7" t="s">
        <v>424</v>
      </c>
      <c r="E346" s="5" t="s">
        <v>464</v>
      </c>
      <c r="F346" s="63">
        <v>8.3011999999999997</v>
      </c>
    </row>
    <row r="347" spans="1:6" x14ac:dyDescent="0.25">
      <c r="A347" s="10">
        <v>2156040</v>
      </c>
      <c r="B347" s="27" t="s">
        <v>177</v>
      </c>
      <c r="C347" s="12" t="s">
        <v>333</v>
      </c>
      <c r="D347" s="24" t="s">
        <v>424</v>
      </c>
      <c r="E347" s="5" t="s">
        <v>464</v>
      </c>
      <c r="F347" s="63">
        <v>41.505600000000001</v>
      </c>
    </row>
    <row r="348" spans="1:6" ht="15.75" x14ac:dyDescent="0.25">
      <c r="A348" s="10">
        <v>2316838</v>
      </c>
      <c r="B348" s="5" t="s">
        <v>178</v>
      </c>
      <c r="C348" s="12" t="s">
        <v>281</v>
      </c>
      <c r="D348" s="7" t="s">
        <v>345</v>
      </c>
      <c r="E348" s="5" t="s">
        <v>465</v>
      </c>
      <c r="F348" s="64">
        <v>47.337000000000003</v>
      </c>
    </row>
    <row r="349" spans="1:6" ht="15.75" x14ac:dyDescent="0.25">
      <c r="A349" s="10">
        <v>1997580</v>
      </c>
      <c r="B349" s="5" t="s">
        <v>179</v>
      </c>
      <c r="C349" s="12" t="s">
        <v>239</v>
      </c>
      <c r="D349" s="7" t="s">
        <v>345</v>
      </c>
      <c r="E349" s="5" t="s">
        <v>465</v>
      </c>
      <c r="F349" s="64">
        <v>0.57169999999999999</v>
      </c>
    </row>
    <row r="350" spans="1:6" x14ac:dyDescent="0.25">
      <c r="A350" s="60">
        <v>2239653</v>
      </c>
      <c r="B350" s="5" t="s">
        <v>180</v>
      </c>
      <c r="C350" s="12" t="s">
        <v>334</v>
      </c>
      <c r="D350" s="7" t="s">
        <v>425</v>
      </c>
      <c r="E350" s="5" t="s">
        <v>466</v>
      </c>
      <c r="F350" s="63">
        <v>2.3029000000000002</v>
      </c>
    </row>
    <row r="351" spans="1:6" x14ac:dyDescent="0.25">
      <c r="A351" s="60">
        <v>2245972</v>
      </c>
      <c r="B351" s="5" t="s">
        <v>180</v>
      </c>
      <c r="C351" s="12" t="s">
        <v>335</v>
      </c>
      <c r="D351" s="7" t="s">
        <v>425</v>
      </c>
      <c r="E351" s="5" t="s">
        <v>466</v>
      </c>
      <c r="F351" s="63">
        <v>4.6058000000000003</v>
      </c>
    </row>
  </sheetData>
  <sheetProtection algorithmName="SHA-512" hashValue="vTWfw+R+CY6kt+aOmC2uomTctmmiqj0+5Nt7+u8dQakmdrIPiQYcGH0o/AFsbyNey9EzwbTIkbSvYGN2pPe0mw==" saltValue="oVC0gkSNhtNRYpjfAnhX1A==" spinCount="100000" sheet="1" objects="1" scenarios="1"/>
  <mergeCells count="1">
    <mergeCell ref="A1:F1"/>
  </mergeCells>
  <conditionalFormatting sqref="A3:A12 A15:A162">
    <cfRule type="duplicateValues" dxfId="2" priority="5"/>
  </conditionalFormatting>
  <conditionalFormatting sqref="A163:A351">
    <cfRule type="duplicateValues" dxfId="1" priority="11"/>
  </conditionalFormatting>
  <conditionalFormatting sqref="A13:A1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1AE9FF663BF4886A0F4C8EB95D84B" ma:contentTypeVersion="9" ma:contentTypeDescription="Create a new document." ma:contentTypeScope="" ma:versionID="50c4d6d5e98e51a2afdae8389414dd86">
  <xsd:schema xmlns:xsd="http://www.w3.org/2001/XMLSchema" xmlns:xs="http://www.w3.org/2001/XMLSchema" xmlns:p="http://schemas.microsoft.com/office/2006/metadata/properties" xmlns:ns3="c87f2bfe-c364-4a14-9f14-2057e8ef7cb6" targetNamespace="http://schemas.microsoft.com/office/2006/metadata/properties" ma:root="true" ma:fieldsID="b4c283bafcb70a7a9bf0b70fb4eda180" ns3:_="">
    <xsd:import namespace="c87f2bfe-c364-4a14-9f14-2057e8ef7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f2bfe-c364-4a14-9f14-2057e8ef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082D10-FAD0-41A2-B7DD-7D3342CA4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f2bfe-c364-4a14-9f14-2057e8ef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F9349E-D210-4A57-A94D-B3747C8F0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7604F-FE2F-4BA1-BAE8-C34E71FC153F}">
  <ds:schemaRefs>
    <ds:schemaRef ds:uri="c87f2bfe-c364-4a14-9f14-2057e8ef7cb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DBP Changes July 31, 2020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Edition 43 July 2020 DBP Changes</dc:title>
  <dc:creator>Ministry of Health</dc:creator>
  <cp:lastModifiedBy>Miranda, Alyssa (MOH)</cp:lastModifiedBy>
  <dcterms:created xsi:type="dcterms:W3CDTF">2020-07-09T12:29:26Z</dcterms:created>
  <dcterms:modified xsi:type="dcterms:W3CDTF">2020-07-24T14:28:06Z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Alyssa.Miranda3@ontario.ca</vt:lpwstr>
  </property>
  <property fmtid="{D5CDD505-2E9C-101B-9397-08002B2CF9AE}" pid="5" name="MSIP_Label_034a106e-6316-442c-ad35-738afd673d2b_SetDate">
    <vt:lpwstr>2020-07-09T12:29:55.6938422Z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28a5281c-dd96-48ab-b7d7-a4276a943482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0x010100C7B1AE9FF663BF4886A0F4C8EB95D84B</vt:lpwstr>
  </property>
</Properties>
</file>